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driangonzalez/Downloads/"/>
    </mc:Choice>
  </mc:AlternateContent>
  <xr:revisionPtr revIDLastSave="0" documentId="8_{0F8E29FC-DE01-C74A-910E-2DA8E7148953}" xr6:coauthVersionLast="47" xr6:coauthVersionMax="47" xr10:uidLastSave="{00000000-0000-0000-0000-000000000000}"/>
  <workbookProtection workbookAlgorithmName="SHA-512" workbookHashValue="jFDnsGUKBnBwby7PCBPKJ9VMiLqZLMA98F5d12dViRazthBkiTSpc3ZEiTVbTpeuFnFjFvszJMiFudKSzu53DA==" workbookSaltValue="ziP2icpGWnqFVedPG3XoVg==" workbookSpinCount="100000" lockStructure="1"/>
  <bookViews>
    <workbookView xWindow="17240" yWindow="520" windowWidth="33960" windowHeight="25580" xr2:uid="{00000000-000D-0000-FFFF-FFFF00000000}"/>
  </bookViews>
  <sheets>
    <sheet name="Cash Flow Analysis" sheetId="6" r:id="rId1"/>
    <sheet name="Property Info" sheetId="7" r:id="rId2"/>
    <sheet name="Comps" sheetId="1" r:id="rId3"/>
    <sheet name="Rental Comps" sheetId="4" r:id="rId4"/>
  </sheets>
  <definedNames>
    <definedName name="_xlnm.Print_Area" localSheetId="0">'Cash Flow Analysis'!$B$1:$K$64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3" i="6" l="1"/>
  <c r="E27" i="6"/>
  <c r="E30" i="6"/>
  <c r="K24" i="6" l="1"/>
  <c r="C31" i="6"/>
  <c r="C30" i="6"/>
  <c r="C28" i="6"/>
  <c r="C29" i="6"/>
  <c r="E20" i="6"/>
  <c r="E17" i="4"/>
  <c r="D17" i="4"/>
  <c r="F17" i="4"/>
  <c r="E19" i="6"/>
  <c r="E29" i="6"/>
  <c r="E28" i="6"/>
  <c r="C14" i="1"/>
  <c r="C4" i="1"/>
  <c r="B5" i="4"/>
  <c r="B13" i="6"/>
  <c r="I9" i="6"/>
  <c r="E24" i="6" l="1"/>
  <c r="E36" i="6" s="1"/>
  <c r="E37" i="6" s="1"/>
  <c r="E38" i="6" s="1"/>
  <c r="K17" i="6" s="1"/>
  <c r="K26" i="6" s="1"/>
  <c r="E39" i="6" s="1"/>
  <c r="E33" i="6"/>
  <c r="F36" i="6" s="1"/>
  <c r="E9" i="6" s="1"/>
  <c r="F37" i="6" l="1"/>
  <c r="F38" i="6" s="1"/>
  <c r="F39" i="6"/>
  <c r="E40" i="6"/>
  <c r="F9" i="6" s="1"/>
  <c r="K28" i="6"/>
  <c r="D9" i="6"/>
  <c r="K29" i="6"/>
  <c r="D39" i="6" s="1"/>
  <c r="F40" i="6" l="1"/>
  <c r="G9" i="6" s="1"/>
  <c r="K37" i="6"/>
  <c r="K40" i="6"/>
  <c r="E46" i="6" l="1"/>
  <c r="E42" i="6"/>
  <c r="F46" i="6"/>
  <c r="E44" i="6" l="1"/>
  <c r="F42" i="6"/>
  <c r="I43" i="6"/>
  <c r="I44" i="6" l="1"/>
  <c r="F44" i="6"/>
  <c r="E47" i="6"/>
  <c r="E45" i="6"/>
  <c r="F47" i="6" l="1"/>
  <c r="F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Courtney</author>
  </authors>
  <commentList>
    <comment ref="H17" authorId="0" shapeId="0" xr:uid="{00000000-0006-0000-0100-000001000000}">
      <text>
        <r>
          <rPr>
            <sz val="8"/>
            <color rgb="FF000000"/>
            <rFont val="Tahoma"/>
            <family val="2"/>
          </rPr>
          <t xml:space="preserve">
</t>
        </r>
        <r>
          <rPr>
            <sz val="8"/>
            <color rgb="FF000000"/>
            <rFont val="Tahoma"/>
            <family val="2"/>
          </rPr>
          <t>Estimated at $50 per month.  Properties with 20+ units may be more.</t>
        </r>
      </text>
    </comment>
    <comment ref="K17" authorId="0" shapeId="0" xr:uid="{00000000-0006-0000-0100-000002000000}">
      <text>
        <r>
          <rPr>
            <sz val="8"/>
            <color rgb="FF000000"/>
            <rFont val="Tahoma"/>
            <family val="2"/>
          </rPr>
          <t xml:space="preserve">
</t>
        </r>
        <r>
          <rPr>
            <sz val="8"/>
            <color rgb="FF000000"/>
            <rFont val="Tahoma"/>
            <family val="2"/>
          </rPr>
          <t>5% of Actual Gross Scheduled Income.</t>
        </r>
      </text>
    </comment>
    <comment ref="H19" authorId="0" shapeId="0" xr:uid="{00000000-0006-0000-0100-000003000000}">
      <text>
        <r>
          <rPr>
            <b/>
            <sz val="8"/>
            <color rgb="FF000000"/>
            <rFont val="Tahoma"/>
            <family val="2"/>
          </rPr>
          <t>Keith Courtney:</t>
        </r>
        <r>
          <rPr>
            <sz val="8"/>
            <color rgb="FF000000"/>
            <rFont val="Tahoma"/>
            <family val="2"/>
          </rPr>
          <t xml:space="preserve">
</t>
        </r>
        <r>
          <rPr>
            <sz val="8"/>
            <color rgb="FF000000"/>
            <rFont val="Tahoma"/>
            <family val="2"/>
          </rPr>
          <t xml:space="preserve">$30 per unit per month
</t>
        </r>
      </text>
    </comment>
    <comment ref="H20" authorId="0" shapeId="0" xr:uid="{00000000-0006-0000-0100-000004000000}">
      <text>
        <r>
          <rPr>
            <sz val="8"/>
            <color rgb="FF000000"/>
            <rFont val="Tahoma"/>
            <family val="2"/>
          </rPr>
          <t xml:space="preserve">
</t>
        </r>
        <r>
          <rPr>
            <sz val="8"/>
            <color rgb="FF000000"/>
            <rFont val="Tahoma"/>
            <family val="2"/>
          </rPr>
          <t>$45 per unit per month</t>
        </r>
      </text>
    </comment>
    <comment ref="K20" authorId="0" shapeId="0" xr:uid="{00000000-0006-0000-0100-000005000000}">
      <text>
        <r>
          <rPr>
            <sz val="8"/>
            <color indexed="8"/>
            <rFont val="Tahoma"/>
            <family val="2"/>
          </rPr>
          <t xml:space="preserve">
</t>
        </r>
        <r>
          <rPr>
            <sz val="8"/>
            <color indexed="8"/>
            <rFont val="Tahoma"/>
            <family val="2"/>
          </rPr>
          <t xml:space="preserve">$100 per unit per year
</t>
        </r>
      </text>
    </comment>
    <comment ref="H21" authorId="0" shapeId="0" xr:uid="{00000000-0006-0000-0100-000006000000}">
      <text>
        <r>
          <rPr>
            <sz val="8"/>
            <color rgb="FF000000"/>
            <rFont val="Tahoma"/>
            <family val="2"/>
          </rPr>
          <t xml:space="preserve">
</t>
        </r>
        <r>
          <rPr>
            <sz val="8"/>
            <color rgb="FF000000"/>
            <rFont val="Tahoma"/>
            <family val="2"/>
          </rPr>
          <t>$10 per unit per month.</t>
        </r>
      </text>
    </comment>
    <comment ref="K21" authorId="0" shapeId="0" xr:uid="{00000000-0006-0000-0100-000007000000}">
      <text>
        <r>
          <rPr>
            <sz val="8"/>
            <color rgb="FF000000"/>
            <rFont val="Tahoma"/>
            <family val="2"/>
          </rPr>
          <t xml:space="preserve">
</t>
        </r>
        <r>
          <rPr>
            <sz val="8"/>
            <color rgb="FF000000"/>
            <rFont val="Tahoma"/>
            <family val="2"/>
          </rPr>
          <t>$175 per unit per year</t>
        </r>
      </text>
    </comment>
    <comment ref="H22" authorId="0" shapeId="0" xr:uid="{00000000-0006-0000-0100-000008000000}">
      <text>
        <r>
          <rPr>
            <sz val="8"/>
            <color rgb="FF000000"/>
            <rFont val="Tahoma"/>
            <family val="2"/>
          </rPr>
          <t xml:space="preserve">
</t>
        </r>
        <r>
          <rPr>
            <sz val="8"/>
            <color rgb="FF000000"/>
            <rFont val="Tahoma"/>
            <family val="2"/>
          </rPr>
          <t>$10 per unit per month.</t>
        </r>
      </text>
    </comment>
    <comment ref="H23" authorId="0" shapeId="0" xr:uid="{00000000-0006-0000-0100-00000B000000}">
      <text>
        <r>
          <rPr>
            <sz val="8"/>
            <color rgb="FF000000"/>
            <rFont val="Tahoma"/>
            <family val="2"/>
          </rPr>
          <t xml:space="preserve">
</t>
        </r>
        <r>
          <rPr>
            <sz val="8"/>
            <color rgb="FF000000"/>
            <rFont val="Tahoma"/>
            <family val="2"/>
          </rPr>
          <t xml:space="preserve">$500 per unit per year
</t>
        </r>
      </text>
    </comment>
    <comment ref="K23" authorId="0" shapeId="0" xr:uid="{00000000-0006-0000-0100-00000A000000}">
      <text>
        <r>
          <rPr>
            <sz val="8"/>
            <color rgb="FF000000"/>
            <rFont val="Tahoma"/>
            <family val="2"/>
          </rPr>
          <t xml:space="preserve">
</t>
        </r>
        <r>
          <rPr>
            <sz val="8"/>
            <color rgb="FF000000"/>
            <rFont val="Tahoma"/>
            <family val="2"/>
          </rPr>
          <t>$250 per unit per year.</t>
        </r>
      </text>
    </comment>
    <comment ref="K24" authorId="0" shapeId="0" xr:uid="{00000000-0006-0000-0100-00000C000000}">
      <text>
        <r>
          <rPr>
            <sz val="8"/>
            <color rgb="FF000000"/>
            <rFont val="Tahoma"/>
            <family val="2"/>
          </rPr>
          <t xml:space="preserve">
</t>
        </r>
        <r>
          <rPr>
            <sz val="8"/>
            <color rgb="FF000000"/>
            <rFont val="Tahoma"/>
            <family val="2"/>
          </rPr>
          <t>1.13 % of the sales price</t>
        </r>
      </text>
    </comment>
  </commentList>
</comments>
</file>

<file path=xl/sharedStrings.xml><?xml version="1.0" encoding="utf-8"?>
<sst xmlns="http://schemas.openxmlformats.org/spreadsheetml/2006/main" count="185" uniqueCount="140">
  <si>
    <t>APARTMENT INVESTMENT INFORMATION</t>
  </si>
  <si>
    <t xml:space="preserve"> </t>
  </si>
  <si>
    <t># Units</t>
  </si>
  <si>
    <t>Address</t>
  </si>
  <si>
    <t>City</t>
  </si>
  <si>
    <t>Zip</t>
  </si>
  <si>
    <t>Map Code</t>
  </si>
  <si>
    <t>San Diego</t>
  </si>
  <si>
    <t>Price</t>
  </si>
  <si>
    <t>GRM</t>
  </si>
  <si>
    <t>CAP Rate</t>
  </si>
  <si>
    <t>$/Unit</t>
  </si>
  <si>
    <t>Current</t>
  </si>
  <si>
    <t>Market</t>
  </si>
  <si>
    <t>.</t>
  </si>
  <si>
    <t>$/Square Foot</t>
  </si>
  <si>
    <t>Gross Sq. Ft.</t>
  </si>
  <si>
    <t>Parcel Size</t>
  </si>
  <si>
    <t>Yr. Built</t>
  </si>
  <si>
    <t>(Approx.)</t>
  </si>
  <si>
    <t>Income Detail</t>
  </si>
  <si>
    <t>Estimated Annual Operating Expenses</t>
  </si>
  <si>
    <t>Type</t>
  </si>
  <si>
    <t>Rent</t>
  </si>
  <si>
    <t>Total</t>
  </si>
  <si>
    <t>Estimated Actual Average Rents</t>
  </si>
  <si>
    <t>Notes</t>
  </si>
  <si>
    <t xml:space="preserve">      Management (Off Site)</t>
  </si>
  <si>
    <t xml:space="preserve">      Management (On Site)</t>
  </si>
  <si>
    <t xml:space="preserve">      Licenses &amp; Fees</t>
  </si>
  <si>
    <t xml:space="preserve">      Miscellaneous</t>
  </si>
  <si>
    <t xml:space="preserve">      Reserves</t>
  </si>
  <si>
    <t xml:space="preserve">      Sewer Assessment</t>
  </si>
  <si>
    <t xml:space="preserve">      Insurance</t>
  </si>
  <si>
    <t>Total Monthly Income</t>
  </si>
  <si>
    <t>Maintenance</t>
  </si>
  <si>
    <t xml:space="preserve">      Taxes</t>
  </si>
  <si>
    <t>Estimated Market Rents</t>
  </si>
  <si>
    <t>Total Annual Operating Expenses (estimated):</t>
  </si>
  <si>
    <t>Expenses Per:</t>
  </si>
  <si>
    <t>Unit</t>
  </si>
  <si>
    <t>% of Actual GSI</t>
  </si>
  <si>
    <t>Estimated Annual Operating Proforma</t>
  </si>
  <si>
    <t>Financing Summary</t>
  </si>
  <si>
    <t>Actual</t>
  </si>
  <si>
    <t>Gross Scheduled Income</t>
  </si>
  <si>
    <t>Downpayment:</t>
  </si>
  <si>
    <t>Less: Vacancy Factor</t>
  </si>
  <si>
    <t>Gross Operating Income</t>
  </si>
  <si>
    <t>Interest Rate:</t>
  </si>
  <si>
    <t>Less: Expenses</t>
  </si>
  <si>
    <t>Amortized over:</t>
  </si>
  <si>
    <t>Years</t>
  </si>
  <si>
    <t>Net Operating Income</t>
  </si>
  <si>
    <t>Proposed Loan Amount:</t>
  </si>
  <si>
    <t>Less:  1st TD Payments</t>
  </si>
  <si>
    <t>Debt Coverage Ratio:</t>
  </si>
  <si>
    <t>Current:</t>
  </si>
  <si>
    <t>Pre-Tax Cash Flow</t>
  </si>
  <si>
    <t>Market:</t>
  </si>
  <si>
    <t xml:space="preserve">Cash On Cash Return </t>
  </si>
  <si>
    <t>Principal Reduction</t>
  </si>
  <si>
    <t>Total Potential Return (End of Year One)</t>
  </si>
  <si>
    <t>Comments</t>
  </si>
  <si>
    <t>PLEASE DO NOT WALK ON THE PROPERTY OR DISTURB TENANTS</t>
  </si>
  <si>
    <t xml:space="preserve">The information contained herein has been obtained from sources believed reliable.  While South Coast Commercial does not doubt its accuracy, we have not verified it and make no guarantee,  </t>
  </si>
  <si>
    <t xml:space="preserve">warranty or representation about it.  It is your responsibility to independently confirm its accuracy and completeness.  Any projections, opinions, assumptions or estimates are used for </t>
  </si>
  <si>
    <t xml:space="preserve">example only and do not represent the current or future performance of the property.  The value of this transaction to you depends on tax, financial and legal advisors.  You and your </t>
  </si>
  <si>
    <t xml:space="preserve">advisors should conduct a careful, independent investigation of the property to determine to your satisfaction the suitability of the property for your needs. </t>
  </si>
  <si>
    <t>AGENT NAME</t>
  </si>
  <si>
    <t>DRE #</t>
  </si>
  <si>
    <t>EMAIL</t>
  </si>
  <si>
    <t>PHONE #</t>
  </si>
  <si>
    <t>South Coast Commercial | 3405 Kenyon St STE 411, San Diego, CA 92110 | scc1031.com</t>
  </si>
  <si>
    <t>PROPERTY INFO</t>
  </si>
  <si>
    <t>Description*</t>
  </si>
  <si>
    <t xml:space="preserve">This centrally located 4 unit consists of all 2 bedroom 1 bath units with private patios and in unit washer/dryer situated on a large 7,992 square foot lot. Tenants enjoy the privacy and proximity to downtown, balboa park and the nearby 5, 94 and 15 freeways. Along with the properties great central location tenants also have an off-street parking space. This properties boasts significant rental upside with rents currently about 30% under market. </t>
  </si>
  <si>
    <t>Property Highlights</t>
  </si>
  <si>
    <t>All 2bed/1ba units
Private yards
1 parking space per unit
Washer dryer hookups in each unit
Value add
Short drive to downtown or South Park
easy access to 94 freeway via 28th st
Path of Progress</t>
  </si>
  <si>
    <r>
      <rPr>
        <b/>
        <sz val="10"/>
        <color theme="1"/>
        <rFont val="Lucida Sans"/>
        <family val="2"/>
      </rPr>
      <t>Location Description*</t>
    </r>
    <r>
      <rPr>
        <sz val="10"/>
        <color theme="1"/>
        <rFont val="Lucida Sans"/>
        <family val="2"/>
      </rPr>
      <t xml:space="preserve"> (Contact Rachel if you need one written)</t>
    </r>
  </si>
  <si>
    <t>Dropbox/One Drive Link (Property Photos)*</t>
  </si>
  <si>
    <t>https://www.dropbox.com/scl/fo/tunypwpaarnef1zmm1fat/h?dl=0&amp;rlkey=9lw6z1y90406x74lonac6yr07</t>
  </si>
  <si>
    <r>
      <rPr>
        <b/>
        <sz val="10"/>
        <color theme="1"/>
        <rFont val="Lucida Sans"/>
        <family val="2"/>
      </rPr>
      <t xml:space="preserve">* = </t>
    </r>
    <r>
      <rPr>
        <sz val="10"/>
        <color theme="1"/>
        <rFont val="Lucida Sans"/>
        <family val="2"/>
      </rPr>
      <t>Required Items</t>
    </r>
  </si>
  <si>
    <t>*FILL SECTIONS OR SEND COSTAR PDF (MAX: 10 SALES COMPS)</t>
  </si>
  <si>
    <t>SALES COMPS</t>
  </si>
  <si>
    <t>ADDRESS</t>
  </si>
  <si>
    <t>CITY</t>
  </si>
  <si>
    <t>ZIP CODE</t>
  </si>
  <si>
    <t># UNITS</t>
  </si>
  <si>
    <t>YEAR BUILT</t>
  </si>
  <si>
    <t>BUILDING SIZE</t>
  </si>
  <si>
    <t>LOT SIZE</t>
  </si>
  <si>
    <t>UNIT MIX</t>
  </si>
  <si>
    <t>SALE DATE</t>
  </si>
  <si>
    <t>PRICE</t>
  </si>
  <si>
    <t>CAP RATE</t>
  </si>
  <si>
    <t>GSI</t>
  </si>
  <si>
    <t>NOI</t>
  </si>
  <si>
    <t>DAYS ON MARKET</t>
  </si>
  <si>
    <t>NOTES/DESCRIPTION</t>
  </si>
  <si>
    <t>*</t>
  </si>
  <si>
    <t>ON MARKET COMPS</t>
  </si>
  <si>
    <t>Comp 1</t>
  </si>
  <si>
    <t>Comp 2</t>
  </si>
  <si>
    <t>Comp 3</t>
  </si>
  <si>
    <t>Comp 4</t>
  </si>
  <si>
    <t xml:space="preserve">Comp 5 </t>
  </si>
  <si>
    <t>*System will calculate $/Sqft, $/Unit</t>
  </si>
  <si>
    <t>RENT COMPARABLES</t>
  </si>
  <si>
    <t>DISTANCE (MI)</t>
  </si>
  <si>
    <t>RENT</t>
  </si>
  <si>
    <t>SIZE (sqft)</t>
  </si>
  <si>
    <t>$/sqft</t>
  </si>
  <si>
    <t># BEDS</t>
  </si>
  <si>
    <t># BA</t>
  </si>
  <si>
    <t>UNIT TYPE</t>
  </si>
  <si>
    <t>LIST DATE</t>
  </si>
  <si>
    <t>San Diego, CA 92102</t>
  </si>
  <si>
    <t>209 Hensley St</t>
  </si>
  <si>
    <t>Apartment</t>
  </si>
  <si>
    <t>126 S. 32nd St.</t>
  </si>
  <si>
    <t>San Diego, CA 92113</t>
  </si>
  <si>
    <t>2667 K St</t>
  </si>
  <si>
    <t>House/duplex</t>
  </si>
  <si>
    <t>2952-2964 Fir Street</t>
  </si>
  <si>
    <t>Duplex</t>
  </si>
  <si>
    <t>AVERAGES</t>
  </si>
  <si>
    <t>2 Bed/2 Bath</t>
  </si>
  <si>
    <t>2 Bed/1 Bath</t>
  </si>
  <si>
    <t>2 Bed/1.5 Bath</t>
  </si>
  <si>
    <t>*FILL SECTIONS OR SEND RENTOMETER PDF (MAX: 5 RENT COMPS PER UNIT STYLE)</t>
  </si>
  <si>
    <t>Utility Bill Back</t>
  </si>
  <si>
    <t>Laundry</t>
  </si>
  <si>
    <t xml:space="preserve">Utlitites </t>
  </si>
  <si>
    <t>1Br/1Ba</t>
  </si>
  <si>
    <t>2Br/1Ba</t>
  </si>
  <si>
    <t>4215 45th St</t>
  </si>
  <si>
    <t xml:space="preserve">San Diego </t>
  </si>
  <si>
    <t>2car Gar</t>
  </si>
  <si>
    <t>2Car 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</si>
</sst>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0.0"/>
    <numFmt numFmtId="167" formatCode="&quot;$&quot;#,##0.00"/>
    <numFmt numFmtId="168" formatCode="0.000%"/>
  </numFmts>
  <fonts count="4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7"/>
      <color rgb="FF000000"/>
      <name val="Verdana"/>
      <family val="2"/>
    </font>
    <font>
      <sz val="10"/>
      <color indexed="52"/>
      <name val="Arial"/>
      <family val="2"/>
    </font>
    <font>
      <sz val="8"/>
      <color indexed="8"/>
      <name val="Tahoma"/>
      <family val="2"/>
    </font>
    <font>
      <sz val="11"/>
      <color theme="0"/>
      <name val="Calibri"/>
      <family val="2"/>
      <scheme val="minor"/>
    </font>
    <font>
      <sz val="11"/>
      <color rgb="FF333333"/>
      <name val="Arial"/>
      <family val="2"/>
    </font>
    <font>
      <b/>
      <sz val="11"/>
      <color theme="0"/>
      <name val="Arial Nova"/>
      <family val="2"/>
    </font>
    <font>
      <b/>
      <sz val="11"/>
      <name val="Arial Nova"/>
      <family val="2"/>
    </font>
    <font>
      <sz val="14"/>
      <color theme="1"/>
      <name val="Arial Nova"/>
      <family val="2"/>
    </font>
    <font>
      <sz val="14"/>
      <color theme="1"/>
      <name val="Calibri"/>
      <family val="2"/>
      <scheme val="minor"/>
    </font>
    <font>
      <sz val="11"/>
      <color theme="1"/>
      <name val="Lucida Sans"/>
      <family val="2"/>
    </font>
    <font>
      <b/>
      <sz val="12"/>
      <color theme="1"/>
      <name val="Lucida Sans"/>
      <family val="2"/>
    </font>
    <font>
      <b/>
      <sz val="11"/>
      <color theme="1"/>
      <name val="Lucida Sans"/>
      <family val="2"/>
    </font>
    <font>
      <b/>
      <sz val="20"/>
      <color theme="0"/>
      <name val="Lucida Sans"/>
      <family val="2"/>
    </font>
    <font>
      <sz val="12"/>
      <color theme="1"/>
      <name val="Lucida Sans"/>
      <family val="2"/>
    </font>
    <font>
      <b/>
      <sz val="11"/>
      <color theme="0"/>
      <name val="Lucida Sans"/>
      <family val="2"/>
    </font>
    <font>
      <sz val="10"/>
      <color theme="0"/>
      <name val="Arial"/>
      <family val="2"/>
    </font>
    <font>
      <sz val="8"/>
      <color theme="0"/>
      <name val="Arial"/>
      <family val="2"/>
    </font>
    <font>
      <sz val="10"/>
      <color indexed="52"/>
      <name val="Lucida Sans"/>
      <family val="2"/>
    </font>
    <font>
      <b/>
      <sz val="10"/>
      <name val="Lucida Sans"/>
      <family val="2"/>
    </font>
    <font>
      <sz val="10"/>
      <name val="Lucida Sans"/>
      <family val="2"/>
    </font>
    <font>
      <b/>
      <sz val="9"/>
      <name val="Lucida Sans"/>
      <family val="2"/>
    </font>
    <font>
      <sz val="9"/>
      <name val="Lucida Sans"/>
      <family val="2"/>
    </font>
    <font>
      <b/>
      <u/>
      <sz val="10"/>
      <name val="Lucida Sans"/>
      <family val="2"/>
    </font>
    <font>
      <sz val="8"/>
      <name val="Lucida Sans"/>
      <family val="2"/>
    </font>
    <font>
      <b/>
      <u/>
      <sz val="9"/>
      <name val="Lucida Sans"/>
      <family val="2"/>
    </font>
    <font>
      <sz val="6"/>
      <name val="Lucida Sans"/>
      <family val="2"/>
    </font>
    <font>
      <b/>
      <sz val="10"/>
      <color theme="0"/>
      <name val="Lucida Sans"/>
      <family val="2"/>
    </font>
    <font>
      <sz val="10"/>
      <color theme="0"/>
      <name val="Lucida Sans"/>
      <family val="2"/>
    </font>
    <font>
      <sz val="7"/>
      <color theme="0"/>
      <name val="Arial"/>
      <family val="2"/>
    </font>
    <font>
      <sz val="11"/>
      <color theme="0"/>
      <name val="Lucida Sans"/>
      <family val="2"/>
    </font>
    <font>
      <b/>
      <sz val="12"/>
      <color rgb="FF000000"/>
      <name val="Lucida Sans"/>
      <family val="2"/>
    </font>
    <font>
      <b/>
      <sz val="12"/>
      <color theme="0"/>
      <name val="Lucida Sans"/>
      <family val="2"/>
    </font>
    <font>
      <sz val="12"/>
      <color rgb="FF000000"/>
      <name val="Lucida Sans"/>
      <family val="2"/>
    </font>
    <font>
      <b/>
      <sz val="14"/>
      <color theme="0"/>
      <name val="Arial Nova"/>
      <family val="2"/>
    </font>
    <font>
      <b/>
      <sz val="10"/>
      <color theme="1"/>
      <name val="Lucida Sans"/>
      <family val="2"/>
    </font>
    <font>
      <sz val="10"/>
      <color theme="1"/>
      <name val="Lucida Sans"/>
      <family val="2"/>
    </font>
    <font>
      <sz val="10"/>
      <color rgb="FF000000"/>
      <name val="Lucida Sans"/>
      <family val="2"/>
    </font>
    <font>
      <u/>
      <sz val="11"/>
      <color theme="10"/>
      <name val="Calibri"/>
      <family val="2"/>
      <scheme val="minor"/>
    </font>
    <font>
      <sz val="12"/>
      <color rgb="FF1A202C"/>
      <name val="Helvetica Neue"/>
      <family val="2"/>
    </font>
    <font>
      <sz val="8"/>
      <color rgb="FF000000"/>
      <name val="Tahoma"/>
      <family val="2"/>
    </font>
    <font>
      <b/>
      <sz val="8"/>
      <color rgb="FF000000"/>
      <name val="Tahoma"/>
      <family val="2"/>
    </font>
  </fonts>
  <fills count="12">
    <fill>
      <patternFill patternType="none"/>
    </fill>
    <fill>
      <patternFill patternType="gray125"/>
    </fill>
    <fill>
      <patternFill patternType="solid">
        <fgColor theme="1"/>
        <bgColor indexed="64"/>
      </patternFill>
    </fill>
    <fill>
      <patternFill patternType="solid">
        <fgColor rgb="FFFDB813"/>
        <bgColor indexed="64"/>
      </patternFill>
    </fill>
    <fill>
      <patternFill patternType="solid">
        <fgColor theme="2" tint="-9.9978637043366805E-2"/>
        <bgColor rgb="FFFDB813"/>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1" tint="0.14999847407452621"/>
        <bgColor indexed="64"/>
      </patternFill>
    </fill>
    <fill>
      <patternFill patternType="solid">
        <fgColor theme="2" tint="-0.89999084444715716"/>
        <bgColor indexed="64"/>
      </patternFill>
    </fill>
    <fill>
      <patternFill patternType="solid">
        <fgColor rgb="FF000000"/>
        <bgColor indexed="64"/>
      </patternFill>
    </fill>
    <fill>
      <patternFill patternType="solid">
        <fgColor rgb="FFFFFFFF"/>
        <bgColor indexed="64"/>
      </patternFill>
    </fill>
  </fills>
  <borders count="21">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rgb="FFDDDDDD"/>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2" tint="-0.499984740745262"/>
      </bottom>
      <diagonal/>
    </border>
    <border>
      <left/>
      <right/>
      <top style="thin">
        <color theme="2" tint="-0.499984740745262"/>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5">
    <xf numFmtId="0" fontId="0" fillId="0" borderId="0"/>
    <xf numFmtId="44" fontId="1" fillId="0" borderId="0" applyFont="0" applyFill="0" applyBorder="0" applyAlignment="0" applyProtection="0"/>
    <xf numFmtId="0" fontId="3" fillId="0" borderId="0"/>
    <xf numFmtId="9" fontId="3" fillId="0" borderId="0" applyFont="0" applyFill="0" applyBorder="0" applyAlignment="0" applyProtection="0"/>
    <xf numFmtId="0" fontId="41" fillId="0" borderId="0" applyNumberFormat="0" applyFill="0" applyBorder="0" applyAlignment="0" applyProtection="0"/>
  </cellStyleXfs>
  <cellXfs count="241">
    <xf numFmtId="0" fontId="0" fillId="0" borderId="0" xfId="0"/>
    <xf numFmtId="0" fontId="0" fillId="0" borderId="0" xfId="0" applyAlignment="1">
      <alignment horizontal="center"/>
    </xf>
    <xf numFmtId="42" fontId="0" fillId="0" borderId="0" xfId="1" applyNumberFormat="1" applyFont="1" applyAlignment="1">
      <alignment horizontal="center"/>
    </xf>
    <xf numFmtId="164" fontId="0" fillId="0" borderId="0" xfId="0" applyNumberFormat="1" applyAlignment="1">
      <alignment horizontal="center"/>
    </xf>
    <xf numFmtId="0" fontId="0" fillId="0" borderId="0" xfId="0" applyAlignment="1">
      <alignment horizontal="left"/>
    </xf>
    <xf numFmtId="41" fontId="0" fillId="0" borderId="0" xfId="0" applyNumberFormat="1" applyAlignment="1">
      <alignment horizontal="center"/>
    </xf>
    <xf numFmtId="164" fontId="0" fillId="0" borderId="0" xfId="1" applyNumberFormat="1" applyFont="1" applyAlignment="1">
      <alignment horizontal="center"/>
    </xf>
    <xf numFmtId="0" fontId="4" fillId="0" borderId="0" xfId="0" applyFont="1" applyAlignment="1">
      <alignment horizontal="left" vertical="top"/>
    </xf>
    <xf numFmtId="164" fontId="4" fillId="0" borderId="0" xfId="0" applyNumberFormat="1" applyFont="1" applyAlignment="1">
      <alignment horizontal="left" vertical="top"/>
    </xf>
    <xf numFmtId="166" fontId="0" fillId="0" borderId="0" xfId="0" applyNumberFormat="1" applyAlignment="1">
      <alignment horizontal="center"/>
    </xf>
    <xf numFmtId="166" fontId="4" fillId="0" borderId="0" xfId="0" applyNumberFormat="1" applyFont="1" applyAlignment="1">
      <alignment horizontal="left" vertical="top"/>
    </xf>
    <xf numFmtId="0" fontId="3" fillId="0" borderId="0" xfId="2"/>
    <xf numFmtId="6" fontId="3" fillId="0" borderId="0" xfId="2" applyNumberFormat="1"/>
    <xf numFmtId="0" fontId="8" fillId="0" borderId="0" xfId="0" applyFont="1"/>
    <xf numFmtId="0" fontId="8" fillId="0" borderId="4" xfId="0" applyFont="1" applyBorder="1" applyAlignment="1">
      <alignment horizontal="right" vertical="top" wrapText="1"/>
    </xf>
    <xf numFmtId="0" fontId="8" fillId="0" borderId="4" xfId="0" applyFont="1" applyBorder="1" applyAlignment="1">
      <alignment vertical="top" wrapText="1"/>
    </xf>
    <xf numFmtId="17" fontId="8" fillId="0" borderId="4" xfId="0" applyNumberFormat="1" applyFont="1" applyBorder="1" applyAlignment="1">
      <alignment horizontal="right" vertical="top" wrapText="1"/>
    </xf>
    <xf numFmtId="0" fontId="7" fillId="0" borderId="0" xfId="0" applyFont="1"/>
    <xf numFmtId="9" fontId="7" fillId="0" borderId="0" xfId="0" applyNumberFormat="1" applyFont="1"/>
    <xf numFmtId="10" fontId="7" fillId="0" borderId="0" xfId="0" applyNumberFormat="1" applyFont="1"/>
    <xf numFmtId="0" fontId="10" fillId="7" borderId="0" xfId="0" applyFont="1" applyFill="1"/>
    <xf numFmtId="0" fontId="9" fillId="7" borderId="0" xfId="0" applyFont="1" applyFill="1"/>
    <xf numFmtId="0" fontId="11" fillId="7" borderId="0" xfId="0" applyFont="1" applyFill="1"/>
    <xf numFmtId="0" fontId="12" fillId="7" borderId="0" xfId="0" applyFont="1" applyFill="1"/>
    <xf numFmtId="0" fontId="15" fillId="7" borderId="3" xfId="0" applyFont="1" applyFill="1" applyBorder="1"/>
    <xf numFmtId="0" fontId="17" fillId="0" borderId="1" xfId="0" applyFont="1" applyBorder="1"/>
    <xf numFmtId="0" fontId="17" fillId="0" borderId="3" xfId="0" applyFont="1" applyBorder="1"/>
    <xf numFmtId="0" fontId="17" fillId="0" borderId="13" xfId="0" applyFont="1" applyBorder="1"/>
    <xf numFmtId="0" fontId="17" fillId="0" borderId="14" xfId="0" applyFont="1" applyBorder="1"/>
    <xf numFmtId="0" fontId="13" fillId="6" borderId="0" xfId="0" applyFont="1" applyFill="1"/>
    <xf numFmtId="0" fontId="14" fillId="6" borderId="0" xfId="0" applyFont="1" applyFill="1"/>
    <xf numFmtId="0" fontId="17" fillId="6" borderId="0" xfId="0" applyFont="1" applyFill="1" applyAlignment="1">
      <alignment horizontal="right" vertical="top" wrapText="1"/>
    </xf>
    <xf numFmtId="0" fontId="17" fillId="6" borderId="0" xfId="0" applyFont="1" applyFill="1" applyAlignment="1">
      <alignment vertical="top" wrapText="1"/>
    </xf>
    <xf numFmtId="0" fontId="17" fillId="6" borderId="0" xfId="0" applyFont="1" applyFill="1"/>
    <xf numFmtId="6" fontId="14" fillId="6" borderId="0" xfId="0" applyNumberFormat="1" applyFont="1" applyFill="1" applyAlignment="1">
      <alignment horizontal="center" wrapText="1"/>
    </xf>
    <xf numFmtId="1" fontId="14" fillId="6" borderId="0" xfId="0" applyNumberFormat="1" applyFont="1" applyFill="1" applyAlignment="1">
      <alignment horizontal="center" wrapText="1"/>
    </xf>
    <xf numFmtId="167" fontId="14" fillId="6" borderId="0" xfId="0" applyNumberFormat="1" applyFont="1" applyFill="1" applyAlignment="1">
      <alignment horizontal="center" wrapText="1"/>
    </xf>
    <xf numFmtId="0" fontId="17" fillId="0" borderId="3" xfId="0" applyFont="1" applyBorder="1" applyAlignment="1">
      <alignment horizontal="center"/>
    </xf>
    <xf numFmtId="0" fontId="23" fillId="0" borderId="0" xfId="2" applyFont="1"/>
    <xf numFmtId="0" fontId="23" fillId="0" borderId="3" xfId="2" applyFont="1" applyBorder="1"/>
    <xf numFmtId="14" fontId="23" fillId="0" borderId="3" xfId="2" applyNumberFormat="1" applyFont="1" applyBorder="1"/>
    <xf numFmtId="0" fontId="24" fillId="3" borderId="5" xfId="2" applyFont="1" applyFill="1" applyBorder="1" applyAlignment="1">
      <alignment horizontal="center"/>
    </xf>
    <xf numFmtId="0" fontId="24" fillId="3" borderId="6" xfId="2" applyFont="1" applyFill="1" applyBorder="1" applyAlignment="1">
      <alignment horizontal="center"/>
    </xf>
    <xf numFmtId="1" fontId="23" fillId="0" borderId="2" xfId="2" applyNumberFormat="1" applyFont="1" applyBorder="1" applyAlignment="1">
      <alignment horizontal="center"/>
    </xf>
    <xf numFmtId="0" fontId="23" fillId="0" borderId="0" xfId="2" applyFont="1" applyAlignment="1">
      <alignment horizontal="center"/>
    </xf>
    <xf numFmtId="0" fontId="23" fillId="0" borderId="8" xfId="2" applyFont="1" applyBorder="1"/>
    <xf numFmtId="0" fontId="23" fillId="0" borderId="2" xfId="2" applyFont="1" applyBorder="1"/>
    <xf numFmtId="0" fontId="23" fillId="0" borderId="9" xfId="2" applyFont="1" applyBorder="1"/>
    <xf numFmtId="0" fontId="24" fillId="4" borderId="1" xfId="2" applyFont="1" applyFill="1" applyBorder="1" applyAlignment="1">
      <alignment horizontal="center"/>
    </xf>
    <xf numFmtId="0" fontId="25" fillId="4" borderId="8" xfId="2" applyFont="1" applyFill="1" applyBorder="1"/>
    <xf numFmtId="0" fontId="24" fillId="4" borderId="3" xfId="2" applyFont="1" applyFill="1" applyBorder="1" applyAlignment="1">
      <alignment horizontal="center"/>
    </xf>
    <xf numFmtId="0" fontId="25" fillId="4" borderId="3" xfId="2" applyFont="1" applyFill="1" applyBorder="1"/>
    <xf numFmtId="0" fontId="25" fillId="4" borderId="12" xfId="2" applyFont="1" applyFill="1" applyBorder="1"/>
    <xf numFmtId="166" fontId="25" fillId="0" borderId="0" xfId="2" applyNumberFormat="1" applyFont="1" applyAlignment="1">
      <alignment horizontal="center"/>
    </xf>
    <xf numFmtId="0" fontId="25" fillId="0" borderId="0" xfId="2" applyFont="1"/>
    <xf numFmtId="0" fontId="25" fillId="0" borderId="9" xfId="2" applyFont="1" applyBorder="1"/>
    <xf numFmtId="0" fontId="24" fillId="5" borderId="1" xfId="2" applyFont="1" applyFill="1" applyBorder="1" applyAlignment="1">
      <alignment horizontal="center"/>
    </xf>
    <xf numFmtId="0" fontId="24" fillId="5" borderId="1" xfId="2" applyFont="1" applyFill="1" applyBorder="1" applyAlignment="1">
      <alignment horizontal="left"/>
    </xf>
    <xf numFmtId="0" fontId="24" fillId="5" borderId="1" xfId="2" applyFont="1" applyFill="1" applyBorder="1"/>
    <xf numFmtId="0" fontId="25" fillId="5" borderId="8" xfId="2" applyFont="1" applyFill="1" applyBorder="1"/>
    <xf numFmtId="0" fontId="24" fillId="5" borderId="11" xfId="2" applyFont="1" applyFill="1" applyBorder="1" applyAlignment="1">
      <alignment horizontal="center"/>
    </xf>
    <xf numFmtId="0" fontId="24" fillId="5" borderId="3" xfId="2" applyFont="1" applyFill="1" applyBorder="1"/>
    <xf numFmtId="0" fontId="24" fillId="5" borderId="3" xfId="2" applyFont="1" applyFill="1" applyBorder="1" applyAlignment="1">
      <alignment horizontal="center"/>
    </xf>
    <xf numFmtId="0" fontId="25" fillId="5" borderId="12" xfId="2" applyFont="1" applyFill="1" applyBorder="1"/>
    <xf numFmtId="167" fontId="23" fillId="0" borderId="2" xfId="2" applyNumberFormat="1" applyFont="1" applyBorder="1" applyAlignment="1">
      <alignment horizontal="center"/>
    </xf>
    <xf numFmtId="3" fontId="23" fillId="0" borderId="0" xfId="2" applyNumberFormat="1" applyFont="1" applyAlignment="1">
      <alignment horizontal="center"/>
    </xf>
    <xf numFmtId="0" fontId="24" fillId="0" borderId="11" xfId="2" applyFont="1" applyBorder="1" applyAlignment="1">
      <alignment horizontal="center"/>
    </xf>
    <xf numFmtId="0" fontId="24" fillId="0" borderId="3" xfId="2" applyFont="1" applyBorder="1" applyAlignment="1">
      <alignment horizontal="center"/>
    </xf>
    <xf numFmtId="0" fontId="24" fillId="0" borderId="12" xfId="2" applyFont="1" applyBorder="1" applyAlignment="1">
      <alignment horizontal="center"/>
    </xf>
    <xf numFmtId="0" fontId="22" fillId="0" borderId="7" xfId="2" applyFont="1" applyBorder="1" applyAlignment="1">
      <alignment horizontal="center"/>
    </xf>
    <xf numFmtId="0" fontId="27" fillId="0" borderId="10" xfId="2" applyFont="1" applyBorder="1"/>
    <xf numFmtId="164" fontId="23" fillId="0" borderId="0" xfId="2" applyNumberFormat="1" applyFont="1" applyAlignment="1">
      <alignment horizontal="right"/>
    </xf>
    <xf numFmtId="0" fontId="27" fillId="0" borderId="0" xfId="2" applyFont="1"/>
    <xf numFmtId="164" fontId="23" fillId="0" borderId="8" xfId="2" applyNumberFormat="1" applyFont="1" applyBorder="1" applyAlignment="1">
      <alignment horizontal="right"/>
    </xf>
    <xf numFmtId="0" fontId="23" fillId="0" borderId="2" xfId="2" applyFont="1" applyBorder="1" applyAlignment="1">
      <alignment horizontal="center"/>
    </xf>
    <xf numFmtId="6" fontId="23" fillId="0" borderId="0" xfId="2" applyNumberFormat="1" applyFont="1" applyAlignment="1">
      <alignment horizontal="center"/>
    </xf>
    <xf numFmtId="0" fontId="27" fillId="0" borderId="2" xfId="2" applyFont="1" applyBorder="1"/>
    <xf numFmtId="164" fontId="23" fillId="0" borderId="9" xfId="2" applyNumberFormat="1" applyFont="1" applyBorder="1" applyAlignment="1">
      <alignment horizontal="right"/>
    </xf>
    <xf numFmtId="0" fontId="27" fillId="0" borderId="0" xfId="2" applyFont="1" applyAlignment="1">
      <alignment horizontal="left"/>
    </xf>
    <xf numFmtId="164" fontId="23" fillId="0" borderId="0" xfId="2" applyNumberFormat="1" applyFont="1" applyAlignment="1">
      <alignment horizontal="center"/>
    </xf>
    <xf numFmtId="0" fontId="24" fillId="0" borderId="2" xfId="2" applyFont="1" applyBorder="1"/>
    <xf numFmtId="164" fontId="24" fillId="0" borderId="0" xfId="2" applyNumberFormat="1" applyFont="1" applyAlignment="1">
      <alignment horizontal="center"/>
    </xf>
    <xf numFmtId="6" fontId="22" fillId="0" borderId="9" xfId="2" applyNumberFormat="1" applyFont="1" applyBorder="1" applyAlignment="1">
      <alignment horizontal="center"/>
    </xf>
    <xf numFmtId="0" fontId="25" fillId="0" borderId="2" xfId="2" applyFont="1" applyBorder="1"/>
    <xf numFmtId="0" fontId="25" fillId="0" borderId="9" xfId="2" applyFont="1" applyBorder="1" applyAlignment="1">
      <alignment horizontal="center"/>
    </xf>
    <xf numFmtId="0" fontId="24" fillId="0" borderId="0" xfId="2" applyFont="1"/>
    <xf numFmtId="164" fontId="24" fillId="0" borderId="9" xfId="2" applyNumberFormat="1" applyFont="1" applyBorder="1" applyAlignment="1">
      <alignment horizontal="center"/>
    </xf>
    <xf numFmtId="9" fontId="24" fillId="0" borderId="9" xfId="2" applyNumberFormat="1" applyFont="1" applyBorder="1" applyAlignment="1">
      <alignment horizontal="center"/>
    </xf>
    <xf numFmtId="0" fontId="25" fillId="0" borderId="11" xfId="2" applyFont="1" applyBorder="1"/>
    <xf numFmtId="0" fontId="24" fillId="5" borderId="5" xfId="2" applyFont="1" applyFill="1" applyBorder="1"/>
    <xf numFmtId="0" fontId="25" fillId="5" borderId="6" xfId="2" applyFont="1" applyFill="1" applyBorder="1"/>
    <xf numFmtId="0" fontId="24" fillId="5" borderId="6" xfId="2" applyFont="1" applyFill="1" applyBorder="1"/>
    <xf numFmtId="0" fontId="25" fillId="5" borderId="7" xfId="2" applyFont="1" applyFill="1" applyBorder="1"/>
    <xf numFmtId="0" fontId="28" fillId="0" borderId="0" xfId="2" applyFont="1" applyAlignment="1">
      <alignment horizontal="center"/>
    </xf>
    <xf numFmtId="0" fontId="28" fillId="0" borderId="10" xfId="2" applyFont="1" applyBorder="1" applyAlignment="1">
      <alignment horizontal="center"/>
    </xf>
    <xf numFmtId="6" fontId="25" fillId="0" borderId="0" xfId="2" applyNumberFormat="1" applyFont="1" applyAlignment="1">
      <alignment horizontal="center"/>
    </xf>
    <xf numFmtId="164" fontId="25" fillId="0" borderId="0" xfId="2" applyNumberFormat="1" applyFont="1" applyAlignment="1">
      <alignment horizontal="center"/>
    </xf>
    <xf numFmtId="9" fontId="25" fillId="0" borderId="0" xfId="2" applyNumberFormat="1" applyFont="1" applyAlignment="1">
      <alignment horizontal="center"/>
    </xf>
    <xf numFmtId="0" fontId="22" fillId="0" borderId="0" xfId="2" applyFont="1"/>
    <xf numFmtId="168" fontId="24" fillId="0" borderId="0" xfId="3" applyNumberFormat="1" applyFont="1" applyAlignment="1">
      <alignment horizontal="center"/>
    </xf>
    <xf numFmtId="164" fontId="24" fillId="0" borderId="9" xfId="2" applyNumberFormat="1" applyFont="1" applyBorder="1"/>
    <xf numFmtId="0" fontId="22" fillId="0" borderId="0" xfId="2" applyFont="1" applyAlignment="1">
      <alignment horizontal="center"/>
    </xf>
    <xf numFmtId="0" fontId="22" fillId="0" borderId="9" xfId="2" applyFont="1" applyBorder="1"/>
    <xf numFmtId="5" fontId="25" fillId="0" borderId="0" xfId="2" applyNumberFormat="1" applyFont="1" applyAlignment="1">
      <alignment horizontal="center"/>
    </xf>
    <xf numFmtId="2" fontId="23" fillId="0" borderId="0" xfId="2" applyNumberFormat="1" applyFont="1" applyAlignment="1">
      <alignment horizontal="center"/>
    </xf>
    <xf numFmtId="0" fontId="24" fillId="0" borderId="0" xfId="2" applyFont="1" applyAlignment="1">
      <alignment horizontal="left"/>
    </xf>
    <xf numFmtId="0" fontId="25" fillId="0" borderId="3" xfId="2" applyFont="1" applyBorder="1"/>
    <xf numFmtId="0" fontId="24" fillId="0" borderId="3" xfId="2" applyFont="1" applyBorder="1"/>
    <xf numFmtId="0" fontId="25" fillId="0" borderId="12" xfId="2" applyFont="1" applyBorder="1"/>
    <xf numFmtId="0" fontId="33" fillId="8" borderId="0" xfId="0" applyFont="1" applyFill="1"/>
    <xf numFmtId="0" fontId="17" fillId="0" borderId="0" xfId="0" applyFont="1" applyAlignment="1">
      <alignment horizontal="center"/>
    </xf>
    <xf numFmtId="42" fontId="17" fillId="0" borderId="0" xfId="1" applyNumberFormat="1" applyFont="1" applyAlignment="1">
      <alignment horizontal="center"/>
    </xf>
    <xf numFmtId="164" fontId="17" fillId="0" borderId="0" xfId="1" applyNumberFormat="1" applyFont="1" applyAlignment="1">
      <alignment horizontal="center"/>
    </xf>
    <xf numFmtId="166" fontId="34" fillId="0" borderId="0" xfId="0" applyNumberFormat="1" applyFont="1" applyAlignment="1">
      <alignment horizontal="left" vertical="top"/>
    </xf>
    <xf numFmtId="164" fontId="34" fillId="0" borderId="0" xfId="0" applyNumberFormat="1" applyFont="1" applyAlignment="1">
      <alignment horizontal="left" vertical="top"/>
    </xf>
    <xf numFmtId="0" fontId="34" fillId="0" borderId="0" xfId="0" applyFont="1" applyAlignment="1">
      <alignment horizontal="left" vertical="top"/>
    </xf>
    <xf numFmtId="0" fontId="14" fillId="0" borderId="0" xfId="0" applyFont="1" applyAlignment="1">
      <alignment horizontal="center"/>
    </xf>
    <xf numFmtId="166" fontId="14" fillId="0" borderId="0" xfId="0" applyNumberFormat="1" applyFont="1" applyAlignment="1">
      <alignment horizontal="center"/>
    </xf>
    <xf numFmtId="164" fontId="14" fillId="0" borderId="0" xfId="0" applyNumberFormat="1" applyFont="1" applyAlignment="1">
      <alignment horizontal="center"/>
    </xf>
    <xf numFmtId="42" fontId="14" fillId="0" borderId="0" xfId="1" applyNumberFormat="1" applyFont="1" applyFill="1" applyAlignment="1">
      <alignment horizontal="center"/>
    </xf>
    <xf numFmtId="164" fontId="14" fillId="0" borderId="0" xfId="1" applyNumberFormat="1" applyFont="1" applyFill="1" applyAlignment="1">
      <alignment horizontal="center"/>
    </xf>
    <xf numFmtId="0" fontId="14" fillId="0" borderId="3" xfId="0" applyFont="1" applyBorder="1" applyAlignment="1">
      <alignment horizontal="center"/>
    </xf>
    <xf numFmtId="42" fontId="14" fillId="0" borderId="3" xfId="1" applyNumberFormat="1" applyFont="1" applyBorder="1" applyAlignment="1">
      <alignment horizontal="center"/>
    </xf>
    <xf numFmtId="164" fontId="14" fillId="0" borderId="3" xfId="1" applyNumberFormat="1" applyFont="1" applyBorder="1" applyAlignment="1">
      <alignment horizontal="center"/>
    </xf>
    <xf numFmtId="0" fontId="34" fillId="0" borderId="3" xfId="0" applyFont="1" applyBorder="1" applyAlignment="1">
      <alignment horizontal="left"/>
    </xf>
    <xf numFmtId="166" fontId="34" fillId="0" borderId="3" xfId="0" applyNumberFormat="1" applyFont="1" applyBorder="1" applyAlignment="1">
      <alignment horizontal="left"/>
    </xf>
    <xf numFmtId="164" fontId="34" fillId="0" borderId="3" xfId="0" applyNumberFormat="1" applyFont="1" applyBorder="1" applyAlignment="1">
      <alignment horizontal="left"/>
    </xf>
    <xf numFmtId="0" fontId="16" fillId="3" borderId="5" xfId="0" applyFont="1" applyFill="1" applyBorder="1" applyAlignment="1">
      <alignment horizontal="center"/>
    </xf>
    <xf numFmtId="0" fontId="17" fillId="0" borderId="6" xfId="0" applyFont="1" applyBorder="1" applyAlignment="1">
      <alignment horizontal="center"/>
    </xf>
    <xf numFmtId="164" fontId="34" fillId="0" borderId="6" xfId="0" applyNumberFormat="1" applyFont="1" applyBorder="1" applyAlignment="1">
      <alignment horizontal="left" vertical="top"/>
    </xf>
    <xf numFmtId="42" fontId="17" fillId="0" borderId="6" xfId="1" applyNumberFormat="1" applyFont="1" applyBorder="1" applyAlignment="1">
      <alignment horizontal="center"/>
    </xf>
    <xf numFmtId="164" fontId="17" fillId="0" borderId="6" xfId="1" applyNumberFormat="1" applyFont="1" applyBorder="1" applyAlignment="1">
      <alignment horizontal="center"/>
    </xf>
    <xf numFmtId="0" fontId="17" fillId="0" borderId="7" xfId="0" applyFont="1" applyBorder="1" applyAlignment="1">
      <alignment horizontal="center"/>
    </xf>
    <xf numFmtId="0" fontId="35" fillId="9" borderId="5" xfId="0" applyFont="1" applyFill="1" applyBorder="1" applyAlignment="1">
      <alignment horizontal="center"/>
    </xf>
    <xf numFmtId="0" fontId="34" fillId="0" borderId="6" xfId="0" applyFont="1" applyBorder="1" applyAlignment="1">
      <alignment horizontal="left" vertical="top"/>
    </xf>
    <xf numFmtId="166" fontId="34" fillId="0" borderId="6" xfId="0" applyNumberFormat="1" applyFont="1" applyBorder="1" applyAlignment="1">
      <alignment horizontal="left" vertical="top"/>
    </xf>
    <xf numFmtId="164" fontId="17" fillId="0" borderId="7" xfId="1" applyNumberFormat="1" applyFont="1" applyBorder="1" applyAlignment="1">
      <alignment horizontal="center"/>
    </xf>
    <xf numFmtId="1" fontId="17" fillId="0" borderId="6" xfId="0" applyNumberFormat="1" applyFont="1" applyBorder="1" applyAlignment="1">
      <alignment horizontal="center"/>
    </xf>
    <xf numFmtId="3" fontId="17" fillId="0" borderId="6" xfId="0" applyNumberFormat="1" applyFont="1" applyBorder="1" applyAlignment="1">
      <alignment horizontal="center"/>
    </xf>
    <xf numFmtId="166" fontId="17" fillId="0" borderId="6" xfId="0" applyNumberFormat="1" applyFont="1" applyBorder="1" applyAlignment="1">
      <alignment horizontal="center"/>
    </xf>
    <xf numFmtId="164" fontId="17" fillId="0" borderId="6" xfId="0" applyNumberFormat="1" applyFont="1" applyBorder="1" applyAlignment="1">
      <alignment horizontal="center"/>
    </xf>
    <xf numFmtId="10" fontId="17" fillId="0" borderId="6" xfId="0" applyNumberFormat="1" applyFont="1" applyBorder="1" applyAlignment="1">
      <alignment horizontal="center"/>
    </xf>
    <xf numFmtId="2" fontId="17" fillId="0" borderId="6" xfId="0" applyNumberFormat="1" applyFont="1" applyBorder="1" applyAlignment="1">
      <alignment horizontal="center"/>
    </xf>
    <xf numFmtId="1" fontId="36" fillId="0" borderId="6" xfId="0" applyNumberFormat="1" applyFont="1" applyBorder="1" applyAlignment="1">
      <alignment horizontal="left"/>
    </xf>
    <xf numFmtId="3" fontId="36" fillId="0" borderId="6" xfId="0" applyNumberFormat="1" applyFont="1" applyBorder="1" applyAlignment="1">
      <alignment horizontal="left"/>
    </xf>
    <xf numFmtId="164" fontId="0" fillId="3" borderId="0" xfId="1" applyNumberFormat="1" applyFont="1" applyFill="1" applyAlignment="1">
      <alignment horizontal="center"/>
    </xf>
    <xf numFmtId="0" fontId="13" fillId="0" borderId="0" xfId="0" applyFont="1"/>
    <xf numFmtId="0" fontId="37" fillId="8" borderId="0" xfId="0" applyFont="1" applyFill="1"/>
    <xf numFmtId="0" fontId="38" fillId="6" borderId="15" xfId="0" applyFont="1" applyFill="1" applyBorder="1" applyAlignment="1">
      <alignment vertical="center"/>
    </xf>
    <xf numFmtId="0" fontId="39" fillId="0" borderId="15" xfId="0" applyFont="1" applyBorder="1"/>
    <xf numFmtId="0" fontId="39" fillId="6" borderId="15" xfId="0" applyFont="1" applyFill="1" applyBorder="1" applyAlignment="1">
      <alignment vertical="center"/>
    </xf>
    <xf numFmtId="0" fontId="39" fillId="6" borderId="15" xfId="0" applyFont="1" applyFill="1" applyBorder="1" applyAlignment="1">
      <alignment vertical="center" wrapText="1"/>
    </xf>
    <xf numFmtId="0" fontId="38" fillId="6" borderId="15" xfId="0" applyFont="1" applyFill="1" applyBorder="1" applyAlignment="1">
      <alignment vertical="center" wrapText="1"/>
    </xf>
    <xf numFmtId="0" fontId="39" fillId="0" borderId="0" xfId="0" applyFont="1"/>
    <xf numFmtId="0" fontId="39" fillId="3" borderId="0" xfId="0" applyFont="1" applyFill="1"/>
    <xf numFmtId="0" fontId="5" fillId="10" borderId="0" xfId="2" applyFont="1" applyFill="1"/>
    <xf numFmtId="0" fontId="21" fillId="10" borderId="0" xfId="2" applyFont="1" applyFill="1"/>
    <xf numFmtId="0" fontId="29" fillId="10" borderId="0" xfId="2" applyFont="1" applyFill="1" applyAlignment="1">
      <alignment horizontal="center"/>
    </xf>
    <xf numFmtId="0" fontId="3" fillId="10" borderId="0" xfId="2" applyFill="1"/>
    <xf numFmtId="0" fontId="31" fillId="10" borderId="0" xfId="2" applyFont="1" applyFill="1"/>
    <xf numFmtId="0" fontId="23" fillId="10" borderId="0" xfId="2" applyFont="1" applyFill="1"/>
    <xf numFmtId="0" fontId="19" fillId="10" borderId="0" xfId="2" applyFont="1" applyFill="1"/>
    <xf numFmtId="14" fontId="17" fillId="0" borderId="6" xfId="0" applyNumberFormat="1" applyFont="1" applyBorder="1" applyAlignment="1">
      <alignment horizontal="center"/>
    </xf>
    <xf numFmtId="0" fontId="17" fillId="0" borderId="0" xfId="0" applyFont="1"/>
    <xf numFmtId="164" fontId="17" fillId="0" borderId="0" xfId="0" applyNumberFormat="1" applyFont="1" applyAlignment="1">
      <alignment horizontal="center"/>
    </xf>
    <xf numFmtId="164" fontId="14" fillId="0" borderId="3" xfId="0" applyNumberFormat="1" applyFont="1" applyBorder="1" applyAlignment="1">
      <alignment horizontal="center"/>
    </xf>
    <xf numFmtId="0" fontId="17" fillId="0" borderId="6" xfId="1" applyNumberFormat="1" applyFont="1" applyBorder="1" applyAlignment="1">
      <alignment horizontal="center"/>
    </xf>
    <xf numFmtId="0" fontId="17" fillId="0" borderId="7" xfId="0" applyFont="1" applyBorder="1" applyAlignment="1">
      <alignment horizontal="center" wrapText="1"/>
    </xf>
    <xf numFmtId="166" fontId="36" fillId="0" borderId="6" xfId="0" applyNumberFormat="1" applyFont="1" applyBorder="1" applyAlignment="1">
      <alignment horizontal="left" vertical="top"/>
    </xf>
    <xf numFmtId="164" fontId="36" fillId="0" borderId="6" xfId="0" applyNumberFormat="1" applyFont="1" applyBorder="1" applyAlignment="1">
      <alignment horizontal="left" vertical="top"/>
    </xf>
    <xf numFmtId="0" fontId="40" fillId="10" borderId="0" xfId="2" applyFont="1" applyFill="1"/>
    <xf numFmtId="0" fontId="14" fillId="0" borderId="17" xfId="0" applyFont="1" applyBorder="1" applyAlignment="1">
      <alignment horizontal="left" wrapText="1"/>
    </xf>
    <xf numFmtId="164" fontId="17" fillId="0" borderId="17" xfId="0" applyNumberFormat="1" applyFont="1" applyBorder="1"/>
    <xf numFmtId="0" fontId="13" fillId="7" borderId="0" xfId="0" applyFont="1" applyFill="1"/>
    <xf numFmtId="0" fontId="14" fillId="7" borderId="0" xfId="0" applyFont="1" applyFill="1"/>
    <xf numFmtId="0" fontId="14" fillId="0" borderId="17" xfId="0" applyFont="1" applyBorder="1" applyAlignment="1">
      <alignment wrapText="1"/>
    </xf>
    <xf numFmtId="0" fontId="17" fillId="0" borderId="0" xfId="0" applyFont="1" applyAlignment="1">
      <alignment wrapText="1"/>
    </xf>
    <xf numFmtId="164" fontId="17" fillId="0" borderId="0" xfId="0" applyNumberFormat="1" applyFont="1"/>
    <xf numFmtId="0" fontId="39" fillId="0" borderId="15" xfId="0" applyFont="1" applyBorder="1" applyAlignment="1">
      <alignment wrapText="1"/>
    </xf>
    <xf numFmtId="0" fontId="41" fillId="0" borderId="0" xfId="4"/>
    <xf numFmtId="0" fontId="41" fillId="11" borderId="0" xfId="4" applyFill="1" applyAlignment="1"/>
    <xf numFmtId="0" fontId="42" fillId="11" borderId="0" xfId="0" applyFont="1" applyFill="1" applyAlignment="1">
      <alignment wrapText="1"/>
    </xf>
    <xf numFmtId="0" fontId="3" fillId="0" borderId="2" xfId="2" applyBorder="1"/>
    <xf numFmtId="165" fontId="25" fillId="0" borderId="0" xfId="2" applyNumberFormat="1" applyFont="1" applyAlignment="1">
      <alignment horizontal="center"/>
    </xf>
    <xf numFmtId="5" fontId="23" fillId="0" borderId="0" xfId="2" applyNumberFormat="1" applyFont="1" applyAlignment="1">
      <alignment horizontal="center"/>
    </xf>
    <xf numFmtId="164" fontId="23" fillId="0" borderId="0" xfId="2" applyNumberFormat="1" applyFont="1"/>
    <xf numFmtId="0" fontId="32" fillId="10" borderId="0" xfId="2" applyFont="1" applyFill="1" applyAlignment="1">
      <alignment horizontal="center"/>
    </xf>
    <xf numFmtId="0" fontId="20" fillId="10" borderId="0" xfId="2" applyFont="1" applyFill="1" applyAlignment="1">
      <alignment horizontal="center"/>
    </xf>
    <xf numFmtId="0" fontId="30" fillId="10" borderId="0" xfId="2" applyFont="1" applyFill="1" applyAlignment="1">
      <alignment horizontal="right"/>
    </xf>
    <xf numFmtId="0" fontId="31" fillId="10" borderId="0" xfId="2" applyFont="1" applyFill="1" applyAlignment="1">
      <alignment horizontal="right"/>
    </xf>
    <xf numFmtId="0" fontId="22" fillId="0" borderId="0" xfId="2" applyFont="1" applyAlignment="1">
      <alignment horizontal="center"/>
    </xf>
    <xf numFmtId="0" fontId="24" fillId="3" borderId="6" xfId="2" applyFont="1" applyFill="1" applyBorder="1" applyAlignment="1">
      <alignment horizontal="center"/>
    </xf>
    <xf numFmtId="0" fontId="24" fillId="3" borderId="7" xfId="2" applyFont="1" applyFill="1" applyBorder="1" applyAlignment="1">
      <alignment horizontal="center"/>
    </xf>
    <xf numFmtId="0" fontId="23" fillId="0" borderId="1" xfId="2" applyFont="1" applyBorder="1" applyAlignment="1">
      <alignment horizontal="center"/>
    </xf>
    <xf numFmtId="0" fontId="24" fillId="4" borderId="10" xfId="2" applyFont="1" applyFill="1" applyBorder="1" applyAlignment="1">
      <alignment horizontal="center"/>
    </xf>
    <xf numFmtId="0" fontId="24" fillId="4" borderId="1" xfId="2" applyFont="1" applyFill="1" applyBorder="1" applyAlignment="1">
      <alignment horizontal="center"/>
    </xf>
    <xf numFmtId="0" fontId="24" fillId="4" borderId="11" xfId="2" applyFont="1" applyFill="1" applyBorder="1" applyAlignment="1">
      <alignment horizontal="center"/>
    </xf>
    <xf numFmtId="0" fontId="24" fillId="4" borderId="3" xfId="2" applyFont="1" applyFill="1" applyBorder="1" applyAlignment="1">
      <alignment horizontal="center"/>
    </xf>
    <xf numFmtId="0" fontId="25" fillId="4" borderId="1" xfId="2" applyFont="1" applyFill="1" applyBorder="1"/>
    <xf numFmtId="0" fontId="25" fillId="4" borderId="3" xfId="2" applyFont="1" applyFill="1" applyBorder="1"/>
    <xf numFmtId="164" fontId="25" fillId="0" borderId="10" xfId="2" applyNumberFormat="1" applyFont="1" applyBorder="1" applyAlignment="1">
      <alignment horizontal="center"/>
    </xf>
    <xf numFmtId="164" fontId="25" fillId="0" borderId="1" xfId="2" applyNumberFormat="1" applyFont="1" applyBorder="1" applyAlignment="1">
      <alignment horizontal="center"/>
    </xf>
    <xf numFmtId="0" fontId="24" fillId="5" borderId="10" xfId="2" applyFont="1" applyFill="1" applyBorder="1" applyAlignment="1">
      <alignment horizontal="left"/>
    </xf>
    <xf numFmtId="0" fontId="24" fillId="5" borderId="1" xfId="2" applyFont="1" applyFill="1" applyBorder="1" applyAlignment="1">
      <alignment horizontal="left"/>
    </xf>
    <xf numFmtId="0" fontId="24" fillId="5" borderId="1" xfId="2" applyFont="1" applyFill="1" applyBorder="1" applyAlignment="1">
      <alignment horizontal="center"/>
    </xf>
    <xf numFmtId="0" fontId="24" fillId="5" borderId="3" xfId="2" applyFont="1" applyFill="1" applyBorder="1" applyAlignment="1">
      <alignment horizontal="center"/>
    </xf>
    <xf numFmtId="0" fontId="24" fillId="5" borderId="10" xfId="2" applyFont="1" applyFill="1" applyBorder="1" applyAlignment="1">
      <alignment horizontal="center"/>
    </xf>
    <xf numFmtId="0" fontId="24" fillId="5" borderId="8" xfId="2" applyFont="1" applyFill="1" applyBorder="1" applyAlignment="1">
      <alignment horizontal="center"/>
    </xf>
    <xf numFmtId="0" fontId="29" fillId="0" borderId="11" xfId="2" applyFont="1" applyBorder="1" applyAlignment="1">
      <alignment horizontal="center"/>
    </xf>
    <xf numFmtId="0" fontId="29" fillId="0" borderId="3" xfId="2" applyFont="1" applyBorder="1" applyAlignment="1">
      <alignment horizontal="center"/>
    </xf>
    <xf numFmtId="0" fontId="29" fillId="0" borderId="12" xfId="2" applyFont="1" applyBorder="1" applyAlignment="1">
      <alignment horizontal="center"/>
    </xf>
    <xf numFmtId="0" fontId="26" fillId="0" borderId="2" xfId="2" applyFont="1" applyBorder="1" applyAlignment="1">
      <alignment horizontal="center"/>
    </xf>
    <xf numFmtId="0" fontId="26" fillId="0" borderId="0" xfId="2" applyFont="1" applyAlignment="1">
      <alignment horizontal="center"/>
    </xf>
    <xf numFmtId="0" fontId="24" fillId="5" borderId="5" xfId="2" applyFont="1" applyFill="1" applyBorder="1" applyAlignment="1">
      <alignment horizontal="center"/>
    </xf>
    <xf numFmtId="0" fontId="24" fillId="5" borderId="6" xfId="2" applyFont="1" applyFill="1" applyBorder="1" applyAlignment="1">
      <alignment horizontal="center"/>
    </xf>
    <xf numFmtId="0" fontId="24" fillId="5" borderId="7" xfId="2" applyFont="1" applyFill="1" applyBorder="1" applyAlignment="1">
      <alignment horizontal="center"/>
    </xf>
    <xf numFmtId="0" fontId="29" fillId="0" borderId="10" xfId="2" applyFont="1" applyBorder="1" applyAlignment="1">
      <alignment horizontal="center"/>
    </xf>
    <xf numFmtId="0" fontId="29" fillId="0" borderId="1" xfId="2" applyFont="1" applyBorder="1" applyAlignment="1">
      <alignment horizontal="center"/>
    </xf>
    <xf numFmtId="0" fontId="29" fillId="0" borderId="8" xfId="2" applyFont="1" applyBorder="1" applyAlignment="1">
      <alignment horizontal="center"/>
    </xf>
    <xf numFmtId="0" fontId="29" fillId="0" borderId="2" xfId="2" applyFont="1" applyBorder="1" applyAlignment="1">
      <alignment horizontal="center"/>
    </xf>
    <xf numFmtId="0" fontId="29" fillId="0" borderId="0" xfId="2" applyFont="1" applyAlignment="1">
      <alignment horizontal="center"/>
    </xf>
    <xf numFmtId="0" fontId="29" fillId="0" borderId="9" xfId="2" applyFont="1" applyBorder="1" applyAlignment="1">
      <alignment horizontal="center"/>
    </xf>
    <xf numFmtId="0" fontId="11" fillId="0" borderId="0" xfId="0" applyFont="1" applyAlignment="1">
      <alignment horizontal="left"/>
    </xf>
    <xf numFmtId="0" fontId="2" fillId="3" borderId="0" xfId="0" applyFont="1" applyFill="1" applyAlignment="1">
      <alignment horizontal="center"/>
    </xf>
    <xf numFmtId="14" fontId="17" fillId="0" borderId="18" xfId="0" applyNumberFormat="1" applyFont="1" applyBorder="1" applyAlignment="1">
      <alignment horizontal="center"/>
    </xf>
    <xf numFmtId="14" fontId="17" fillId="0" borderId="20" xfId="0" applyNumberFormat="1" applyFont="1" applyBorder="1" applyAlignment="1">
      <alignment horizontal="center"/>
    </xf>
    <xf numFmtId="0" fontId="17" fillId="0" borderId="17" xfId="0" applyFont="1" applyBorder="1" applyAlignment="1">
      <alignment horizontal="center"/>
    </xf>
    <xf numFmtId="0" fontId="17" fillId="0" borderId="0" xfId="0" applyFont="1" applyAlignment="1">
      <alignment horizontal="center"/>
    </xf>
    <xf numFmtId="164" fontId="17" fillId="0" borderId="17" xfId="0" applyNumberFormat="1" applyFont="1" applyBorder="1" applyAlignment="1">
      <alignment horizontal="center"/>
    </xf>
    <xf numFmtId="164" fontId="17" fillId="0" borderId="0" xfId="0" applyNumberFormat="1" applyFont="1" applyAlignment="1">
      <alignment horizontal="center"/>
    </xf>
    <xf numFmtId="167" fontId="17" fillId="0" borderId="17" xfId="0" applyNumberFormat="1" applyFont="1" applyBorder="1" applyAlignment="1">
      <alignment horizontal="center"/>
    </xf>
    <xf numFmtId="167" fontId="17" fillId="0" borderId="0" xfId="0" applyNumberFormat="1" applyFont="1" applyAlignment="1">
      <alignment horizontal="center"/>
    </xf>
    <xf numFmtId="0" fontId="18" fillId="2" borderId="16" xfId="0" applyFont="1" applyFill="1" applyBorder="1" applyAlignment="1">
      <alignment horizontal="center" vertical="center"/>
    </xf>
    <xf numFmtId="0" fontId="18" fillId="2" borderId="19"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18" xfId="0" applyFont="1" applyBorder="1" applyAlignment="1">
      <alignment horizontal="center"/>
    </xf>
    <xf numFmtId="0" fontId="17" fillId="0" borderId="20" xfId="0" applyFont="1" applyBorder="1" applyAlignment="1">
      <alignment horizontal="center"/>
    </xf>
    <xf numFmtId="0" fontId="11" fillId="7" borderId="0" xfId="0" applyFont="1" applyFill="1"/>
    <xf numFmtId="0" fontId="12" fillId="7" borderId="0" xfId="0" applyFont="1" applyFill="1"/>
    <xf numFmtId="0" fontId="13" fillId="0" borderId="19" xfId="0" applyFont="1" applyBorder="1" applyAlignment="1">
      <alignment horizontal="center" vertical="center"/>
    </xf>
  </cellXfs>
  <cellStyles count="5">
    <cellStyle name="Currency" xfId="1" builtinId="4"/>
    <cellStyle name="Hyperlink" xfId="4" builtinId="8"/>
    <cellStyle name="Normal" xfId="0" builtinId="0"/>
    <cellStyle name="Normal 2" xfId="2" xr:uid="{00000000-0005-0000-0000-000002000000}"/>
    <cellStyle name="Percent 2" xfId="3" xr:uid="{00000000-0005-0000-0000-000003000000}"/>
  </cellStyles>
  <dxfs count="0"/>
  <tableStyles count="0" defaultTableStyle="TableStyleMedium2" defaultPivotStyle="PivotStyleLight16"/>
  <colors>
    <mruColors>
      <color rgb="FFFDB8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cap="all" spc="150" baseline="0">
                <a:solidFill>
                  <a:schemeClr val="tx1">
                    <a:lumMod val="50000"/>
                    <a:lumOff val="50000"/>
                  </a:schemeClr>
                </a:solidFill>
                <a:latin typeface="+mn-lt"/>
                <a:ea typeface="+mn-ea"/>
                <a:cs typeface="+mn-cs"/>
              </a:defRPr>
            </a:pPr>
            <a:r>
              <a:rPr lang="en-US" sz="2000">
                <a:latin typeface="+mn-lt"/>
              </a:rPr>
              <a:t>rent COMParison</a:t>
            </a:r>
          </a:p>
        </c:rich>
      </c:tx>
      <c:layout>
        <c:manualLayout>
          <c:xMode val="edge"/>
          <c:yMode val="edge"/>
          <c:x val="1.4404467463630888E-2"/>
          <c:y val="3.7142933277997663E-2"/>
        </c:manualLayout>
      </c:layout>
      <c:overlay val="0"/>
      <c:spPr>
        <a:noFill/>
        <a:ln>
          <a:noFill/>
        </a:ln>
        <a:effectLst/>
      </c:spPr>
      <c:txPr>
        <a:bodyPr rot="0" spcFirstLastPara="1" vertOverflow="ellipsis" vert="horz" wrap="square" anchor="ctr" anchorCtr="1"/>
        <a:lstStyle/>
        <a:p>
          <a:pPr algn="l">
            <a:defRPr sz="20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barChart>
        <c:barDir val="bar"/>
        <c:grouping val="clustered"/>
        <c:varyColors val="0"/>
        <c:ser>
          <c:idx val="0"/>
          <c:order val="0"/>
          <c:tx>
            <c:strRef>
              <c:f>'Rental Comps'!$B$4</c:f>
              <c:strCache>
                <c:ptCount val="1"/>
                <c:pt idx="0">
                  <c:v>ADDRESS</c:v>
                </c:pt>
              </c:strCache>
            </c:strRef>
          </c:tx>
          <c:spPr>
            <a:solidFill>
              <a:schemeClr val="bg2">
                <a:lumMod val="10000"/>
              </a:schemeClr>
            </a:solidFill>
            <a:ln>
              <a:noFill/>
            </a:ln>
            <a:effectLst>
              <a:innerShdw blurRad="114300">
                <a:schemeClr val="accent1"/>
              </a:innerShdw>
            </a:effectLst>
          </c:spPr>
          <c:invertIfNegative val="0"/>
          <c:dPt>
            <c:idx val="0"/>
            <c:invertIfNegative val="0"/>
            <c:bubble3D val="0"/>
            <c:spPr>
              <a:solidFill>
                <a:srgbClr val="FDB813"/>
              </a:solidFill>
              <a:ln>
                <a:solidFill>
                  <a:srgbClr val="FDB813"/>
                </a:solidFill>
              </a:ln>
              <a:effectLst>
                <a:innerShdw blurRad="114300">
                  <a:srgbClr val="FDB813"/>
                </a:innerShdw>
              </a:effectLst>
            </c:spPr>
            <c:extLst>
              <c:ext xmlns:c16="http://schemas.microsoft.com/office/drawing/2014/chart" uri="{C3380CC4-5D6E-409C-BE32-E72D297353CC}">
                <c16:uniqueId val="{00000006-FBF3-449D-94D8-1943130C67C9}"/>
              </c:ext>
            </c:extLst>
          </c:dPt>
          <c:dPt>
            <c:idx val="1"/>
            <c:invertIfNegative val="0"/>
            <c:bubble3D val="0"/>
            <c:spPr>
              <a:solidFill>
                <a:schemeClr val="bg2">
                  <a:lumMod val="10000"/>
                </a:schemeClr>
              </a:solidFill>
              <a:ln>
                <a:noFill/>
              </a:ln>
              <a:effectLst>
                <a:innerShdw blurRad="114300">
                  <a:schemeClr val="accent1"/>
                </a:innerShdw>
              </a:effectLst>
            </c:spPr>
            <c:extLst>
              <c:ext xmlns:c16="http://schemas.microsoft.com/office/drawing/2014/chart" uri="{C3380CC4-5D6E-409C-BE32-E72D297353CC}">
                <c16:uniqueId val="{0000000A-FBF3-449D-94D8-1943130C67C9}"/>
              </c:ext>
            </c:extLst>
          </c:dPt>
          <c:dPt>
            <c:idx val="2"/>
            <c:invertIfNegative val="0"/>
            <c:bubble3D val="0"/>
            <c:spPr>
              <a:solidFill>
                <a:schemeClr val="bg2">
                  <a:lumMod val="10000"/>
                </a:schemeClr>
              </a:solidFill>
              <a:ln>
                <a:noFill/>
              </a:ln>
              <a:effectLst>
                <a:innerShdw blurRad="114300">
                  <a:schemeClr val="accent1"/>
                </a:innerShdw>
              </a:effectLst>
            </c:spPr>
            <c:extLst>
              <c:ext xmlns:c16="http://schemas.microsoft.com/office/drawing/2014/chart" uri="{C3380CC4-5D6E-409C-BE32-E72D297353CC}">
                <c16:uniqueId val="{00000008-FBF3-449D-94D8-1943130C67C9}"/>
              </c:ext>
            </c:extLst>
          </c:dPt>
          <c:dPt>
            <c:idx val="3"/>
            <c:invertIfNegative val="0"/>
            <c:bubble3D val="0"/>
            <c:spPr>
              <a:solidFill>
                <a:schemeClr val="bg2">
                  <a:lumMod val="10000"/>
                </a:schemeClr>
              </a:solidFill>
              <a:ln>
                <a:noFill/>
              </a:ln>
              <a:effectLst>
                <a:innerShdw blurRad="114300">
                  <a:schemeClr val="accent1"/>
                </a:innerShdw>
              </a:effectLst>
            </c:spPr>
            <c:extLst>
              <c:ext xmlns:c16="http://schemas.microsoft.com/office/drawing/2014/chart" uri="{C3380CC4-5D6E-409C-BE32-E72D297353CC}">
                <c16:uniqueId val="{00000007-3B2A-45C8-AF80-31F8C7D78C9A}"/>
              </c:ext>
            </c:extLst>
          </c:dPt>
          <c:dPt>
            <c:idx val="4"/>
            <c:invertIfNegative val="0"/>
            <c:bubble3D val="0"/>
            <c:spPr>
              <a:solidFill>
                <a:schemeClr val="bg2">
                  <a:lumMod val="10000"/>
                </a:schemeClr>
              </a:solidFill>
              <a:ln>
                <a:noFill/>
              </a:ln>
              <a:effectLst>
                <a:innerShdw blurRad="114300">
                  <a:schemeClr val="accent1"/>
                </a:innerShdw>
              </a:effectLst>
            </c:spPr>
            <c:extLst>
              <c:ext xmlns:c16="http://schemas.microsoft.com/office/drawing/2014/chart" uri="{C3380CC4-5D6E-409C-BE32-E72D297353CC}">
                <c16:uniqueId val="{00000009-3B2A-45C8-AF80-31F8C7D78C9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'Rental Comps'!$B$5:$B$17</c15:sqref>
                  </c15:fullRef>
                </c:ext>
              </c:extLst>
              <c:f>('Rental Comps'!$B$5,'Rental Comps'!$B$7,'Rental Comps'!$B$9,'Rental Comps'!$B$11,'Rental Comps'!$B$13,'Rental Comps'!$B$15:$B$17)</c:f>
              <c:strCache>
                <c:ptCount val="8"/>
                <c:pt idx="0">
                  <c:v>4215 45th St</c:v>
                </c:pt>
                <c:pt idx="1">
                  <c:v>209 Hensley St</c:v>
                </c:pt>
                <c:pt idx="2">
                  <c:v>126 S. 32nd St.</c:v>
                </c:pt>
                <c:pt idx="3">
                  <c:v>2667 K St</c:v>
                </c:pt>
                <c:pt idx="4">
                  <c:v>2952-2964 Fir Street</c:v>
                </c:pt>
                <c:pt idx="7">
                  <c:v>AVERAGES</c:v>
                </c:pt>
              </c:strCache>
            </c:strRef>
          </c:cat>
          <c:val>
            <c:numRef>
              <c:extLst>
                <c:ext xmlns:c15="http://schemas.microsoft.com/office/drawing/2012/chart" uri="{02D57815-91ED-43cb-92C2-25804820EDAC}">
                  <c15:fullRef>
                    <c15:sqref>'Rental Comps'!$D$5:$D$16</c15:sqref>
                  </c15:fullRef>
                </c:ext>
              </c:extLst>
              <c:f>('Rental Comps'!$D$5,'Rental Comps'!$D$7,'Rental Comps'!$D$9,'Rental Comps'!$D$11,'Rental Comps'!$D$13,'Rental Comps'!$D$15:$D$16)</c:f>
              <c:numCache>
                <c:formatCode>"$"#,##0</c:formatCode>
                <c:ptCount val="7"/>
                <c:pt idx="1">
                  <c:v>1449</c:v>
                </c:pt>
                <c:pt idx="2">
                  <c:v>2495</c:v>
                </c:pt>
                <c:pt idx="3">
                  <c:v>2450</c:v>
                </c:pt>
                <c:pt idx="4">
                  <c:v>2395</c:v>
                </c:pt>
              </c:numCache>
            </c:numRef>
          </c:val>
          <c:extLst>
            <c:ext xmlns:c16="http://schemas.microsoft.com/office/drawing/2014/chart" uri="{C3380CC4-5D6E-409C-BE32-E72D297353CC}">
              <c16:uniqueId val="{00000000-FBF3-449D-94D8-1943130C67C9}"/>
            </c:ext>
          </c:extLst>
        </c:ser>
        <c:dLbls>
          <c:showLegendKey val="0"/>
          <c:showVal val="0"/>
          <c:showCatName val="0"/>
          <c:showSerName val="0"/>
          <c:showPercent val="0"/>
          <c:showBubbleSize val="0"/>
        </c:dLbls>
        <c:gapWidth val="227"/>
        <c:overlap val="-48"/>
        <c:axId val="321805487"/>
        <c:axId val="321795087"/>
      </c:barChart>
      <c:catAx>
        <c:axId val="321805487"/>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21795087"/>
        <c:crosses val="autoZero"/>
        <c:auto val="1"/>
        <c:lblAlgn val="ctr"/>
        <c:lblOffset val="100"/>
        <c:noMultiLvlLbl val="0"/>
      </c:catAx>
      <c:valAx>
        <c:axId val="321795087"/>
        <c:scaling>
          <c:orientation val="minMax"/>
          <c:max val="2100"/>
          <c:min val="0"/>
        </c:scaling>
        <c:delete val="0"/>
        <c:axPos val="t"/>
        <c:majorGridlines>
          <c:spPr>
            <a:ln>
              <a:solidFill>
                <a:schemeClr val="tx1">
                  <a:lumMod val="15000"/>
                  <a:lumOff val="85000"/>
                </a:schemeClr>
              </a:solidFill>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218054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rot="0" vert="wordArtVert" anchor="ctr" anchorCtr="1"/>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spc="150" baseline="0">
                <a:solidFill>
                  <a:schemeClr val="tx1">
                    <a:lumMod val="50000"/>
                    <a:lumOff val="50000"/>
                  </a:schemeClr>
                </a:solidFill>
                <a:latin typeface="+mn-lt"/>
                <a:ea typeface="+mn-ea"/>
                <a:cs typeface="Arial" panose="020B0604020202020204" pitchFamily="34" charset="0"/>
              </a:defRPr>
            </a:pPr>
            <a:r>
              <a:rPr lang="en-US" sz="2000">
                <a:latin typeface="+mn-lt"/>
                <a:cs typeface="Arial" panose="020B0604020202020204" pitchFamily="34" charset="0"/>
              </a:rPr>
              <a:t>UNIT TYPE</a:t>
            </a:r>
          </a:p>
        </c:rich>
      </c:tx>
      <c:layout>
        <c:manualLayout>
          <c:xMode val="edge"/>
          <c:yMode val="edge"/>
          <c:x val="1.8647852567380212E-2"/>
          <c:y val="3.8010341207160549E-2"/>
        </c:manualLayout>
      </c:layout>
      <c:overlay val="0"/>
      <c:spPr>
        <a:noFill/>
        <a:ln>
          <a:noFill/>
        </a:ln>
        <a:effectLst/>
      </c:spPr>
      <c:txPr>
        <a:bodyPr rot="0" spcFirstLastPara="1" vertOverflow="ellipsis" vert="horz" wrap="square" anchor="ctr" anchorCtr="1"/>
        <a:lstStyle/>
        <a:p>
          <a:pPr>
            <a:defRPr sz="2000" b="1" i="0" u="none" strike="noStrike" kern="1200" cap="all" spc="150" baseline="0">
              <a:solidFill>
                <a:schemeClr val="tx1">
                  <a:lumMod val="50000"/>
                  <a:lumOff val="50000"/>
                </a:schemeClr>
              </a:solidFill>
              <a:latin typeface="+mn-lt"/>
              <a:ea typeface="+mn-ea"/>
              <a:cs typeface="Arial" panose="020B0604020202020204" pitchFamily="34" charset="0"/>
            </a:defRPr>
          </a:pPr>
          <a:endParaRPr lang="en-US"/>
        </a:p>
      </c:txPr>
    </c:title>
    <c:autoTitleDeleted val="0"/>
    <c:plotArea>
      <c:layout/>
      <c:pieChart>
        <c:varyColors val="1"/>
        <c:ser>
          <c:idx val="0"/>
          <c:order val="0"/>
          <c:spPr>
            <a:solidFill>
              <a:schemeClr val="tx1">
                <a:lumMod val="65000"/>
                <a:lumOff val="35000"/>
              </a:schemeClr>
            </a:solidFill>
          </c:spPr>
          <c:dPt>
            <c:idx val="0"/>
            <c:bubble3D val="0"/>
            <c:spPr>
              <a:solidFill>
                <a:srgbClr val="FDB813"/>
              </a:solidFill>
              <a:ln w="19050">
                <a:solidFill>
                  <a:schemeClr val="lt1"/>
                </a:solidFill>
              </a:ln>
              <a:effectLst>
                <a:innerShdw blurRad="114300">
                  <a:srgbClr val="FDB813"/>
                </a:innerShdw>
              </a:effectLst>
            </c:spPr>
            <c:extLst>
              <c:ext xmlns:c16="http://schemas.microsoft.com/office/drawing/2014/chart" uri="{C3380CC4-5D6E-409C-BE32-E72D297353CC}">
                <c16:uniqueId val="{00000003-1D0B-45DE-93E8-8B56FBB2C2A0}"/>
              </c:ext>
            </c:extLst>
          </c:dPt>
          <c:dPt>
            <c:idx val="1"/>
            <c:bubble3D val="0"/>
            <c:spPr>
              <a:solidFill>
                <a:schemeClr val="tx2">
                  <a:lumMod val="50000"/>
                </a:schemeClr>
              </a:solidFill>
              <a:ln w="19050">
                <a:solidFill>
                  <a:schemeClr val="lt1"/>
                </a:solidFill>
              </a:ln>
              <a:effectLst>
                <a:innerShdw blurRad="114300">
                  <a:schemeClr val="tx1">
                    <a:lumMod val="95000"/>
                    <a:lumOff val="5000"/>
                  </a:schemeClr>
                </a:innerShdw>
              </a:effectLst>
            </c:spPr>
            <c:extLst>
              <c:ext xmlns:c16="http://schemas.microsoft.com/office/drawing/2014/chart" uri="{C3380CC4-5D6E-409C-BE32-E72D297353CC}">
                <c16:uniqueId val="{00000001-1D0B-45DE-93E8-8B56FBB2C2A0}"/>
              </c:ext>
            </c:extLst>
          </c:dPt>
          <c:dPt>
            <c:idx val="2"/>
            <c:bubble3D val="0"/>
            <c:spPr>
              <a:solidFill>
                <a:schemeClr val="bg2">
                  <a:lumMod val="75000"/>
                </a:schemeClr>
              </a:solidFill>
              <a:ln w="19050">
                <a:solidFill>
                  <a:schemeClr val="lt1"/>
                </a:solidFill>
              </a:ln>
              <a:effectLst>
                <a:innerShdw blurRad="114300">
                  <a:schemeClr val="accent3">
                    <a:lumMod val="75000"/>
                  </a:schemeClr>
                </a:innerShdw>
              </a:effectLst>
            </c:spPr>
            <c:extLst>
              <c:ext xmlns:c16="http://schemas.microsoft.com/office/drawing/2014/chart" uri="{C3380CC4-5D6E-409C-BE32-E72D297353CC}">
                <c16:uniqueId val="{00000002-1D0B-45DE-93E8-8B56FBB2C2A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B-45DE-93E8-8B56FBB2C2A0}"/>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B-45DE-93E8-8B56FBB2C2A0}"/>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B-45DE-93E8-8B56FBB2C2A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'Rental Comps'!$H$20:$H$22</c:f>
              <c:strCache>
                <c:ptCount val="3"/>
                <c:pt idx="0">
                  <c:v>2 Bed/2 Bath</c:v>
                </c:pt>
                <c:pt idx="1">
                  <c:v>2 Bed/1 Bath</c:v>
                </c:pt>
                <c:pt idx="2">
                  <c:v>2 Bed/1.5 Bath</c:v>
                </c:pt>
              </c:strCache>
            </c:strRef>
          </c:cat>
          <c:val>
            <c:numRef>
              <c:f>'Rental Comps'!$I$20:$I$22</c:f>
              <c:numCache>
                <c:formatCode>0.00%</c:formatCode>
                <c:ptCount val="3"/>
                <c:pt idx="0" formatCode="0%">
                  <c:v>0.66</c:v>
                </c:pt>
                <c:pt idx="1">
                  <c:v>0.16600000000000001</c:v>
                </c:pt>
                <c:pt idx="2">
                  <c:v>0.16600000000000001</c:v>
                </c:pt>
              </c:numCache>
            </c:numRef>
          </c:val>
          <c:extLst>
            <c:ext xmlns:c16="http://schemas.microsoft.com/office/drawing/2014/chart" uri="{C3380CC4-5D6E-409C-BE32-E72D297353CC}">
              <c16:uniqueId val="{00000000-1D0B-45DE-93E8-8B56FBB2C2A0}"/>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2.3419831920375923E-2"/>
          <c:y val="0.19061527668535458"/>
          <c:w val="0.25306829974031986"/>
          <c:h val="0.3770808417105731"/>
        </c:manualLayout>
      </c:layout>
      <c:overlay val="0"/>
      <c:spPr>
        <a:noFill/>
        <a:ln>
          <a:noFill/>
        </a:ln>
        <a:effectLst/>
      </c:spPr>
      <c:txPr>
        <a:bodyPr rot="0" spcFirstLastPara="1" vertOverflow="ellipsis" vert="horz" wrap="square" anchor="ctr" anchorCtr="1"/>
        <a:lstStyle/>
        <a:p>
          <a:pPr>
            <a:defRPr sz="91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85725</xdr:rowOff>
    </xdr:from>
    <xdr:to>
      <xdr:col>7</xdr:col>
      <xdr:colOff>428625</xdr:colOff>
      <xdr:row>0</xdr:row>
      <xdr:rowOff>695325</xdr:rowOff>
    </xdr:to>
    <xdr:pic>
      <xdr:nvPicPr>
        <xdr:cNvPr id="3" name="Picture 2">
          <a:extLst>
            <a:ext uri="{FF2B5EF4-FFF2-40B4-BE49-F238E27FC236}">
              <a16:creationId xmlns:a16="http://schemas.microsoft.com/office/drawing/2014/main" id="{51DC1293-BE17-C252-1567-4A1E97B84D14}"/>
            </a:ext>
            <a:ext uri="{147F2762-F138-4A5C-976F-8EAC2B608ADB}">
              <a16:predDERef xmlns:a16="http://schemas.microsoft.com/office/drawing/2014/main" pred="{184F2739-9389-6670-3799-47E594D73C18}"/>
            </a:ext>
          </a:extLst>
        </xdr:cNvPr>
        <xdr:cNvPicPr>
          <a:picLocks noChangeAspect="1"/>
        </xdr:cNvPicPr>
      </xdr:nvPicPr>
      <xdr:blipFill>
        <a:blip xmlns:r="http://schemas.openxmlformats.org/officeDocument/2006/relationships" r:embed="rId1"/>
        <a:stretch>
          <a:fillRect/>
        </a:stretch>
      </xdr:blipFill>
      <xdr:spPr>
        <a:xfrm>
          <a:off x="1971675" y="85725"/>
          <a:ext cx="3810000" cy="609600"/>
        </a:xfrm>
        <a:prstGeom prst="rect">
          <a:avLst/>
        </a:prstGeom>
      </xdr:spPr>
    </xdr:pic>
    <xdr:clientData/>
  </xdr:twoCellAnchor>
  <xdr:twoCellAnchor editAs="oneCell">
    <xdr:from>
      <xdr:col>1</xdr:col>
      <xdr:colOff>19050</xdr:colOff>
      <xdr:row>60</xdr:row>
      <xdr:rowOff>0</xdr:rowOff>
    </xdr:from>
    <xdr:to>
      <xdr:col>3</xdr:col>
      <xdr:colOff>504825</xdr:colOff>
      <xdr:row>62</xdr:row>
      <xdr:rowOff>28575</xdr:rowOff>
    </xdr:to>
    <xdr:pic>
      <xdr:nvPicPr>
        <xdr:cNvPr id="5" name="Picture 4">
          <a:extLst>
            <a:ext uri="{FF2B5EF4-FFF2-40B4-BE49-F238E27FC236}">
              <a16:creationId xmlns:a16="http://schemas.microsoft.com/office/drawing/2014/main" id="{5BF2C075-FF5F-4545-8A40-B4680134AC0D}"/>
            </a:ext>
            <a:ext uri="{147F2762-F138-4A5C-976F-8EAC2B608ADB}">
              <a16:predDERef xmlns:a16="http://schemas.microsoft.com/office/drawing/2014/main" pred="{51DC1293-BE17-C252-1567-4A1E97B84D14}"/>
            </a:ext>
          </a:extLst>
        </xdr:cNvPr>
        <xdr:cNvPicPr>
          <a:picLocks noChangeAspect="1"/>
        </xdr:cNvPicPr>
      </xdr:nvPicPr>
      <xdr:blipFill>
        <a:blip xmlns:r="http://schemas.openxmlformats.org/officeDocument/2006/relationships" r:embed="rId1"/>
        <a:stretch>
          <a:fillRect/>
        </a:stretch>
      </xdr:blipFill>
      <xdr:spPr>
        <a:xfrm>
          <a:off x="276225" y="10363200"/>
          <a:ext cx="2200275"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19</xdr:row>
      <xdr:rowOff>44313</xdr:rowOff>
    </xdr:from>
    <xdr:to>
      <xdr:col>7</xdr:col>
      <xdr:colOff>391535</xdr:colOff>
      <xdr:row>37</xdr:row>
      <xdr:rowOff>142875</xdr:rowOff>
    </xdr:to>
    <xdr:graphicFrame macro="">
      <xdr:nvGraphicFramePr>
        <xdr:cNvPr id="3" name="Chart 2">
          <a:extLst>
            <a:ext uri="{FF2B5EF4-FFF2-40B4-BE49-F238E27FC236}">
              <a16:creationId xmlns:a16="http://schemas.microsoft.com/office/drawing/2014/main" id="{76B5BF32-199E-674F-6988-850AA6B465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49</xdr:row>
      <xdr:rowOff>125904</xdr:rowOff>
    </xdr:from>
    <xdr:to>
      <xdr:col>6</xdr:col>
      <xdr:colOff>23811</xdr:colOff>
      <xdr:row>67</xdr:row>
      <xdr:rowOff>38100</xdr:rowOff>
    </xdr:to>
    <xdr:graphicFrame macro="">
      <xdr:nvGraphicFramePr>
        <xdr:cNvPr id="4" name="Chart 3">
          <a:extLst>
            <a:ext uri="{FF2B5EF4-FFF2-40B4-BE49-F238E27FC236}">
              <a16:creationId xmlns:a16="http://schemas.microsoft.com/office/drawing/2014/main" id="{71970701-E1A3-DD2E-56E3-E812C269279C}"/>
            </a:ext>
            <a:ext uri="{147F2762-F138-4A5C-976F-8EAC2B608ADB}">
              <a16:predDERef xmlns:a16="http://schemas.microsoft.com/office/drawing/2014/main" pred="{76B5BF32-199E-674F-6988-850AA6B465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dropbox.com/scl/fo/tunypwpaarnef1zmm1fat/h?dl=0&amp;rlkey=9lw6z1y90406x74lonac6yr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admapper.com/buildings/p418896/apartments-at-126-s-32nd-st-san-diego-ca-92113" TargetMode="External"/><Relationship Id="rId1" Type="http://schemas.openxmlformats.org/officeDocument/2006/relationships/hyperlink" Target="https://www.padmapper.com/apartments/17101223p/2-bedroom-1-bath-apartment-at-209-hensley-st-san-diego-ca-92102"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72"/>
  <sheetViews>
    <sheetView tabSelected="1" view="pageBreakPreview" zoomScale="125" zoomScaleNormal="100" zoomScaleSheetLayoutView="100" workbookViewId="0">
      <selection activeCell="K36" sqref="K36"/>
    </sheetView>
  </sheetViews>
  <sheetFormatPr baseColWidth="10" defaultColWidth="1.5" defaultRowHeight="13"/>
  <cols>
    <col min="1" max="1" width="3.83203125" style="11" customWidth="1"/>
    <col min="2" max="6" width="12.83203125" style="11" customWidth="1"/>
    <col min="7" max="7" width="12.1640625" style="11" customWidth="1"/>
    <col min="8" max="8" width="11.5" style="11" customWidth="1"/>
    <col min="9" max="9" width="12.1640625" style="11" customWidth="1"/>
    <col min="10" max="10" width="7.1640625" style="11" customWidth="1"/>
    <col min="11" max="11" width="12.1640625" style="11" customWidth="1"/>
    <col min="12" max="256" width="1.5" style="11"/>
    <col min="257" max="257" width="0.33203125" style="11" customWidth="1"/>
    <col min="258" max="258" width="1.5" style="11" bestFit="1" customWidth="1"/>
    <col min="259" max="259" width="1.5" style="11" customWidth="1"/>
    <col min="260" max="260" width="1.83203125" style="11" customWidth="1"/>
    <col min="261" max="261" width="1.5" style="11" bestFit="1" customWidth="1"/>
    <col min="262" max="262" width="2" style="11" customWidth="1"/>
    <col min="263" max="263" width="1.6640625" style="11" customWidth="1"/>
    <col min="264" max="264" width="1.6640625" style="11" bestFit="1" customWidth="1"/>
    <col min="265" max="265" width="1.5" style="11" bestFit="1" customWidth="1"/>
    <col min="266" max="266" width="1.6640625" style="11" bestFit="1" customWidth="1"/>
    <col min="267" max="267" width="1.83203125" style="11" bestFit="1" customWidth="1"/>
    <col min="268" max="512" width="1.5" style="11"/>
    <col min="513" max="513" width="0.33203125" style="11" customWidth="1"/>
    <col min="514" max="514" width="1.5" style="11" bestFit="1" customWidth="1"/>
    <col min="515" max="515" width="1.5" style="11" customWidth="1"/>
    <col min="516" max="516" width="1.83203125" style="11" customWidth="1"/>
    <col min="517" max="517" width="1.5" style="11" bestFit="1" customWidth="1"/>
    <col min="518" max="518" width="2" style="11" customWidth="1"/>
    <col min="519" max="519" width="1.6640625" style="11" customWidth="1"/>
    <col min="520" max="520" width="1.6640625" style="11" bestFit="1" customWidth="1"/>
    <col min="521" max="521" width="1.5" style="11" bestFit="1" customWidth="1"/>
    <col min="522" max="522" width="1.6640625" style="11" bestFit="1" customWidth="1"/>
    <col min="523" max="523" width="1.83203125" style="11" bestFit="1" customWidth="1"/>
    <col min="524" max="768" width="1.5" style="11"/>
    <col min="769" max="769" width="0.33203125" style="11" customWidth="1"/>
    <col min="770" max="770" width="1.5" style="11" bestFit="1" customWidth="1"/>
    <col min="771" max="771" width="1.5" style="11" customWidth="1"/>
    <col min="772" max="772" width="1.83203125" style="11" customWidth="1"/>
    <col min="773" max="773" width="1.5" style="11" bestFit="1" customWidth="1"/>
    <col min="774" max="774" width="2" style="11" customWidth="1"/>
    <col min="775" max="775" width="1.6640625" style="11" customWidth="1"/>
    <col min="776" max="776" width="1.6640625" style="11" bestFit="1" customWidth="1"/>
    <col min="777" max="777" width="1.5" style="11" bestFit="1" customWidth="1"/>
    <col min="778" max="778" width="1.6640625" style="11" bestFit="1" customWidth="1"/>
    <col min="779" max="779" width="1.83203125" style="11" bestFit="1" customWidth="1"/>
    <col min="780" max="1024" width="1.5" style="11"/>
    <col min="1025" max="1025" width="0.33203125" style="11" customWidth="1"/>
    <col min="1026" max="1026" width="1.5" style="11" bestFit="1" customWidth="1"/>
    <col min="1027" max="1027" width="1.5" style="11" customWidth="1"/>
    <col min="1028" max="1028" width="1.83203125" style="11" customWidth="1"/>
    <col min="1029" max="1029" width="1.5" style="11" bestFit="1" customWidth="1"/>
    <col min="1030" max="1030" width="2" style="11" customWidth="1"/>
    <col min="1031" max="1031" width="1.6640625" style="11" customWidth="1"/>
    <col min="1032" max="1032" width="1.6640625" style="11" bestFit="1" customWidth="1"/>
    <col min="1033" max="1033" width="1.5" style="11" bestFit="1" customWidth="1"/>
    <col min="1034" max="1034" width="1.6640625" style="11" bestFit="1" customWidth="1"/>
    <col min="1035" max="1035" width="1.83203125" style="11" bestFit="1" customWidth="1"/>
    <col min="1036" max="1280" width="1.5" style="11"/>
    <col min="1281" max="1281" width="0.33203125" style="11" customWidth="1"/>
    <col min="1282" max="1282" width="1.5" style="11" bestFit="1" customWidth="1"/>
    <col min="1283" max="1283" width="1.5" style="11" customWidth="1"/>
    <col min="1284" max="1284" width="1.83203125" style="11" customWidth="1"/>
    <col min="1285" max="1285" width="1.5" style="11" bestFit="1" customWidth="1"/>
    <col min="1286" max="1286" width="2" style="11" customWidth="1"/>
    <col min="1287" max="1287" width="1.6640625" style="11" customWidth="1"/>
    <col min="1288" max="1288" width="1.6640625" style="11" bestFit="1" customWidth="1"/>
    <col min="1289" max="1289" width="1.5" style="11" bestFit="1" customWidth="1"/>
    <col min="1290" max="1290" width="1.6640625" style="11" bestFit="1" customWidth="1"/>
    <col min="1291" max="1291" width="1.83203125" style="11" bestFit="1" customWidth="1"/>
    <col min="1292" max="1536" width="1.5" style="11"/>
    <col min="1537" max="1537" width="0.33203125" style="11" customWidth="1"/>
    <col min="1538" max="1538" width="1.5" style="11" bestFit="1" customWidth="1"/>
    <col min="1539" max="1539" width="1.5" style="11" customWidth="1"/>
    <col min="1540" max="1540" width="1.83203125" style="11" customWidth="1"/>
    <col min="1541" max="1541" width="1.5" style="11" bestFit="1" customWidth="1"/>
    <col min="1542" max="1542" width="2" style="11" customWidth="1"/>
    <col min="1543" max="1543" width="1.6640625" style="11" customWidth="1"/>
    <col min="1544" max="1544" width="1.6640625" style="11" bestFit="1" customWidth="1"/>
    <col min="1545" max="1545" width="1.5" style="11" bestFit="1" customWidth="1"/>
    <col min="1546" max="1546" width="1.6640625" style="11" bestFit="1" customWidth="1"/>
    <col min="1547" max="1547" width="1.83203125" style="11" bestFit="1" customWidth="1"/>
    <col min="1548" max="1792" width="1.5" style="11"/>
    <col min="1793" max="1793" width="0.33203125" style="11" customWidth="1"/>
    <col min="1794" max="1794" width="1.5" style="11" bestFit="1" customWidth="1"/>
    <col min="1795" max="1795" width="1.5" style="11" customWidth="1"/>
    <col min="1796" max="1796" width="1.83203125" style="11" customWidth="1"/>
    <col min="1797" max="1797" width="1.5" style="11" bestFit="1" customWidth="1"/>
    <col min="1798" max="1798" width="2" style="11" customWidth="1"/>
    <col min="1799" max="1799" width="1.6640625" style="11" customWidth="1"/>
    <col min="1800" max="1800" width="1.6640625" style="11" bestFit="1" customWidth="1"/>
    <col min="1801" max="1801" width="1.5" style="11" bestFit="1" customWidth="1"/>
    <col min="1802" max="1802" width="1.6640625" style="11" bestFit="1" customWidth="1"/>
    <col min="1803" max="1803" width="1.83203125" style="11" bestFit="1" customWidth="1"/>
    <col min="1804" max="2048" width="1.5" style="11"/>
    <col min="2049" max="2049" width="0.33203125" style="11" customWidth="1"/>
    <col min="2050" max="2050" width="1.5" style="11" bestFit="1" customWidth="1"/>
    <col min="2051" max="2051" width="1.5" style="11" customWidth="1"/>
    <col min="2052" max="2052" width="1.83203125" style="11" customWidth="1"/>
    <col min="2053" max="2053" width="1.5" style="11" bestFit="1" customWidth="1"/>
    <col min="2054" max="2054" width="2" style="11" customWidth="1"/>
    <col min="2055" max="2055" width="1.6640625" style="11" customWidth="1"/>
    <col min="2056" max="2056" width="1.6640625" style="11" bestFit="1" customWidth="1"/>
    <col min="2057" max="2057" width="1.5" style="11" bestFit="1" customWidth="1"/>
    <col min="2058" max="2058" width="1.6640625" style="11" bestFit="1" customWidth="1"/>
    <col min="2059" max="2059" width="1.83203125" style="11" bestFit="1" customWidth="1"/>
    <col min="2060" max="2304" width="1.5" style="11"/>
    <col min="2305" max="2305" width="0.33203125" style="11" customWidth="1"/>
    <col min="2306" max="2306" width="1.5" style="11" bestFit="1" customWidth="1"/>
    <col min="2307" max="2307" width="1.5" style="11" customWidth="1"/>
    <col min="2308" max="2308" width="1.83203125" style="11" customWidth="1"/>
    <col min="2309" max="2309" width="1.5" style="11" bestFit="1" customWidth="1"/>
    <col min="2310" max="2310" width="2" style="11" customWidth="1"/>
    <col min="2311" max="2311" width="1.6640625" style="11" customWidth="1"/>
    <col min="2312" max="2312" width="1.6640625" style="11" bestFit="1" customWidth="1"/>
    <col min="2313" max="2313" width="1.5" style="11" bestFit="1" customWidth="1"/>
    <col min="2314" max="2314" width="1.6640625" style="11" bestFit="1" customWidth="1"/>
    <col min="2315" max="2315" width="1.83203125" style="11" bestFit="1" customWidth="1"/>
    <col min="2316" max="2560" width="1.5" style="11"/>
    <col min="2561" max="2561" width="0.33203125" style="11" customWidth="1"/>
    <col min="2562" max="2562" width="1.5" style="11" bestFit="1" customWidth="1"/>
    <col min="2563" max="2563" width="1.5" style="11" customWidth="1"/>
    <col min="2564" max="2564" width="1.83203125" style="11" customWidth="1"/>
    <col min="2565" max="2565" width="1.5" style="11" bestFit="1" customWidth="1"/>
    <col min="2566" max="2566" width="2" style="11" customWidth="1"/>
    <col min="2567" max="2567" width="1.6640625" style="11" customWidth="1"/>
    <col min="2568" max="2568" width="1.6640625" style="11" bestFit="1" customWidth="1"/>
    <col min="2569" max="2569" width="1.5" style="11" bestFit="1" customWidth="1"/>
    <col min="2570" max="2570" width="1.6640625" style="11" bestFit="1" customWidth="1"/>
    <col min="2571" max="2571" width="1.83203125" style="11" bestFit="1" customWidth="1"/>
    <col min="2572" max="2816" width="1.5" style="11"/>
    <col min="2817" max="2817" width="0.33203125" style="11" customWidth="1"/>
    <col min="2818" max="2818" width="1.5" style="11" bestFit="1" customWidth="1"/>
    <col min="2819" max="2819" width="1.5" style="11" customWidth="1"/>
    <col min="2820" max="2820" width="1.83203125" style="11" customWidth="1"/>
    <col min="2821" max="2821" width="1.5" style="11" bestFit="1" customWidth="1"/>
    <col min="2822" max="2822" width="2" style="11" customWidth="1"/>
    <col min="2823" max="2823" width="1.6640625" style="11" customWidth="1"/>
    <col min="2824" max="2824" width="1.6640625" style="11" bestFit="1" customWidth="1"/>
    <col min="2825" max="2825" width="1.5" style="11" bestFit="1" customWidth="1"/>
    <col min="2826" max="2826" width="1.6640625" style="11" bestFit="1" customWidth="1"/>
    <col min="2827" max="2827" width="1.83203125" style="11" bestFit="1" customWidth="1"/>
    <col min="2828" max="3072" width="1.5" style="11"/>
    <col min="3073" max="3073" width="0.33203125" style="11" customWidth="1"/>
    <col min="3074" max="3074" width="1.5" style="11" bestFit="1" customWidth="1"/>
    <col min="3075" max="3075" width="1.5" style="11" customWidth="1"/>
    <col min="3076" max="3076" width="1.83203125" style="11" customWidth="1"/>
    <col min="3077" max="3077" width="1.5" style="11" bestFit="1" customWidth="1"/>
    <col min="3078" max="3078" width="2" style="11" customWidth="1"/>
    <col min="3079" max="3079" width="1.6640625" style="11" customWidth="1"/>
    <col min="3080" max="3080" width="1.6640625" style="11" bestFit="1" customWidth="1"/>
    <col min="3081" max="3081" width="1.5" style="11" bestFit="1" customWidth="1"/>
    <col min="3082" max="3082" width="1.6640625" style="11" bestFit="1" customWidth="1"/>
    <col min="3083" max="3083" width="1.83203125" style="11" bestFit="1" customWidth="1"/>
    <col min="3084" max="3328" width="1.5" style="11"/>
    <col min="3329" max="3329" width="0.33203125" style="11" customWidth="1"/>
    <col min="3330" max="3330" width="1.5" style="11" bestFit="1" customWidth="1"/>
    <col min="3331" max="3331" width="1.5" style="11" customWidth="1"/>
    <col min="3332" max="3332" width="1.83203125" style="11" customWidth="1"/>
    <col min="3333" max="3333" width="1.5" style="11" bestFit="1" customWidth="1"/>
    <col min="3334" max="3334" width="2" style="11" customWidth="1"/>
    <col min="3335" max="3335" width="1.6640625" style="11" customWidth="1"/>
    <col min="3336" max="3336" width="1.6640625" style="11" bestFit="1" customWidth="1"/>
    <col min="3337" max="3337" width="1.5" style="11" bestFit="1" customWidth="1"/>
    <col min="3338" max="3338" width="1.6640625" style="11" bestFit="1" customWidth="1"/>
    <col min="3339" max="3339" width="1.83203125" style="11" bestFit="1" customWidth="1"/>
    <col min="3340" max="3584" width="1.5" style="11"/>
    <col min="3585" max="3585" width="0.33203125" style="11" customWidth="1"/>
    <col min="3586" max="3586" width="1.5" style="11" bestFit="1" customWidth="1"/>
    <col min="3587" max="3587" width="1.5" style="11" customWidth="1"/>
    <col min="3588" max="3588" width="1.83203125" style="11" customWidth="1"/>
    <col min="3589" max="3589" width="1.5" style="11" bestFit="1" customWidth="1"/>
    <col min="3590" max="3590" width="2" style="11" customWidth="1"/>
    <col min="3591" max="3591" width="1.6640625" style="11" customWidth="1"/>
    <col min="3592" max="3592" width="1.6640625" style="11" bestFit="1" customWidth="1"/>
    <col min="3593" max="3593" width="1.5" style="11" bestFit="1" customWidth="1"/>
    <col min="3594" max="3594" width="1.6640625" style="11" bestFit="1" customWidth="1"/>
    <col min="3595" max="3595" width="1.83203125" style="11" bestFit="1" customWidth="1"/>
    <col min="3596" max="3840" width="1.5" style="11"/>
    <col min="3841" max="3841" width="0.33203125" style="11" customWidth="1"/>
    <col min="3842" max="3842" width="1.5" style="11" bestFit="1" customWidth="1"/>
    <col min="3843" max="3843" width="1.5" style="11" customWidth="1"/>
    <col min="3844" max="3844" width="1.83203125" style="11" customWidth="1"/>
    <col min="3845" max="3845" width="1.5" style="11" bestFit="1" customWidth="1"/>
    <col min="3846" max="3846" width="2" style="11" customWidth="1"/>
    <col min="3847" max="3847" width="1.6640625" style="11" customWidth="1"/>
    <col min="3848" max="3848" width="1.6640625" style="11" bestFit="1" customWidth="1"/>
    <col min="3849" max="3849" width="1.5" style="11" bestFit="1" customWidth="1"/>
    <col min="3850" max="3850" width="1.6640625" style="11" bestFit="1" customWidth="1"/>
    <col min="3851" max="3851" width="1.83203125" style="11" bestFit="1" customWidth="1"/>
    <col min="3852" max="4096" width="1.5" style="11"/>
    <col min="4097" max="4097" width="0.33203125" style="11" customWidth="1"/>
    <col min="4098" max="4098" width="1.5" style="11" bestFit="1" customWidth="1"/>
    <col min="4099" max="4099" width="1.5" style="11" customWidth="1"/>
    <col min="4100" max="4100" width="1.83203125" style="11" customWidth="1"/>
    <col min="4101" max="4101" width="1.5" style="11" bestFit="1" customWidth="1"/>
    <col min="4102" max="4102" width="2" style="11" customWidth="1"/>
    <col min="4103" max="4103" width="1.6640625" style="11" customWidth="1"/>
    <col min="4104" max="4104" width="1.6640625" style="11" bestFit="1" customWidth="1"/>
    <col min="4105" max="4105" width="1.5" style="11" bestFit="1" customWidth="1"/>
    <col min="4106" max="4106" width="1.6640625" style="11" bestFit="1" customWidth="1"/>
    <col min="4107" max="4107" width="1.83203125" style="11" bestFit="1" customWidth="1"/>
    <col min="4108" max="4352" width="1.5" style="11"/>
    <col min="4353" max="4353" width="0.33203125" style="11" customWidth="1"/>
    <col min="4354" max="4354" width="1.5" style="11" bestFit="1" customWidth="1"/>
    <col min="4355" max="4355" width="1.5" style="11" customWidth="1"/>
    <col min="4356" max="4356" width="1.83203125" style="11" customWidth="1"/>
    <col min="4357" max="4357" width="1.5" style="11" bestFit="1" customWidth="1"/>
    <col min="4358" max="4358" width="2" style="11" customWidth="1"/>
    <col min="4359" max="4359" width="1.6640625" style="11" customWidth="1"/>
    <col min="4360" max="4360" width="1.6640625" style="11" bestFit="1" customWidth="1"/>
    <col min="4361" max="4361" width="1.5" style="11" bestFit="1" customWidth="1"/>
    <col min="4362" max="4362" width="1.6640625" style="11" bestFit="1" customWidth="1"/>
    <col min="4363" max="4363" width="1.83203125" style="11" bestFit="1" customWidth="1"/>
    <col min="4364" max="4608" width="1.5" style="11"/>
    <col min="4609" max="4609" width="0.33203125" style="11" customWidth="1"/>
    <col min="4610" max="4610" width="1.5" style="11" bestFit="1" customWidth="1"/>
    <col min="4611" max="4611" width="1.5" style="11" customWidth="1"/>
    <col min="4612" max="4612" width="1.83203125" style="11" customWidth="1"/>
    <col min="4613" max="4613" width="1.5" style="11" bestFit="1" customWidth="1"/>
    <col min="4614" max="4614" width="2" style="11" customWidth="1"/>
    <col min="4615" max="4615" width="1.6640625" style="11" customWidth="1"/>
    <col min="4616" max="4616" width="1.6640625" style="11" bestFit="1" customWidth="1"/>
    <col min="4617" max="4617" width="1.5" style="11" bestFit="1" customWidth="1"/>
    <col min="4618" max="4618" width="1.6640625" style="11" bestFit="1" customWidth="1"/>
    <col min="4619" max="4619" width="1.83203125" style="11" bestFit="1" customWidth="1"/>
    <col min="4620" max="4864" width="1.5" style="11"/>
    <col min="4865" max="4865" width="0.33203125" style="11" customWidth="1"/>
    <col min="4866" max="4866" width="1.5" style="11" bestFit="1" customWidth="1"/>
    <col min="4867" max="4867" width="1.5" style="11" customWidth="1"/>
    <col min="4868" max="4868" width="1.83203125" style="11" customWidth="1"/>
    <col min="4869" max="4869" width="1.5" style="11" bestFit="1" customWidth="1"/>
    <col min="4870" max="4870" width="2" style="11" customWidth="1"/>
    <col min="4871" max="4871" width="1.6640625" style="11" customWidth="1"/>
    <col min="4872" max="4872" width="1.6640625" style="11" bestFit="1" customWidth="1"/>
    <col min="4873" max="4873" width="1.5" style="11" bestFit="1" customWidth="1"/>
    <col min="4874" max="4874" width="1.6640625" style="11" bestFit="1" customWidth="1"/>
    <col min="4875" max="4875" width="1.83203125" style="11" bestFit="1" customWidth="1"/>
    <col min="4876" max="5120" width="1.5" style="11"/>
    <col min="5121" max="5121" width="0.33203125" style="11" customWidth="1"/>
    <col min="5122" max="5122" width="1.5" style="11" bestFit="1" customWidth="1"/>
    <col min="5123" max="5123" width="1.5" style="11" customWidth="1"/>
    <col min="5124" max="5124" width="1.83203125" style="11" customWidth="1"/>
    <col min="5125" max="5125" width="1.5" style="11" bestFit="1" customWidth="1"/>
    <col min="5126" max="5126" width="2" style="11" customWidth="1"/>
    <col min="5127" max="5127" width="1.6640625" style="11" customWidth="1"/>
    <col min="5128" max="5128" width="1.6640625" style="11" bestFit="1" customWidth="1"/>
    <col min="5129" max="5129" width="1.5" style="11" bestFit="1" customWidth="1"/>
    <col min="5130" max="5130" width="1.6640625" style="11" bestFit="1" customWidth="1"/>
    <col min="5131" max="5131" width="1.83203125" style="11" bestFit="1" customWidth="1"/>
    <col min="5132" max="5376" width="1.5" style="11"/>
    <col min="5377" max="5377" width="0.33203125" style="11" customWidth="1"/>
    <col min="5378" max="5378" width="1.5" style="11" bestFit="1" customWidth="1"/>
    <col min="5379" max="5379" width="1.5" style="11" customWidth="1"/>
    <col min="5380" max="5380" width="1.83203125" style="11" customWidth="1"/>
    <col min="5381" max="5381" width="1.5" style="11" bestFit="1" customWidth="1"/>
    <col min="5382" max="5382" width="2" style="11" customWidth="1"/>
    <col min="5383" max="5383" width="1.6640625" style="11" customWidth="1"/>
    <col min="5384" max="5384" width="1.6640625" style="11" bestFit="1" customWidth="1"/>
    <col min="5385" max="5385" width="1.5" style="11" bestFit="1" customWidth="1"/>
    <col min="5386" max="5386" width="1.6640625" style="11" bestFit="1" customWidth="1"/>
    <col min="5387" max="5387" width="1.83203125" style="11" bestFit="1" customWidth="1"/>
    <col min="5388" max="5632" width="1.5" style="11"/>
    <col min="5633" max="5633" width="0.33203125" style="11" customWidth="1"/>
    <col min="5634" max="5634" width="1.5" style="11" bestFit="1" customWidth="1"/>
    <col min="5635" max="5635" width="1.5" style="11" customWidth="1"/>
    <col min="5636" max="5636" width="1.83203125" style="11" customWidth="1"/>
    <col min="5637" max="5637" width="1.5" style="11" bestFit="1" customWidth="1"/>
    <col min="5638" max="5638" width="2" style="11" customWidth="1"/>
    <col min="5639" max="5639" width="1.6640625" style="11" customWidth="1"/>
    <col min="5640" max="5640" width="1.6640625" style="11" bestFit="1" customWidth="1"/>
    <col min="5641" max="5641" width="1.5" style="11" bestFit="1" customWidth="1"/>
    <col min="5642" max="5642" width="1.6640625" style="11" bestFit="1" customWidth="1"/>
    <col min="5643" max="5643" width="1.83203125" style="11" bestFit="1" customWidth="1"/>
    <col min="5644" max="5888" width="1.5" style="11"/>
    <col min="5889" max="5889" width="0.33203125" style="11" customWidth="1"/>
    <col min="5890" max="5890" width="1.5" style="11" bestFit="1" customWidth="1"/>
    <col min="5891" max="5891" width="1.5" style="11" customWidth="1"/>
    <col min="5892" max="5892" width="1.83203125" style="11" customWidth="1"/>
    <col min="5893" max="5893" width="1.5" style="11" bestFit="1" customWidth="1"/>
    <col min="5894" max="5894" width="2" style="11" customWidth="1"/>
    <col min="5895" max="5895" width="1.6640625" style="11" customWidth="1"/>
    <col min="5896" max="5896" width="1.6640625" style="11" bestFit="1" customWidth="1"/>
    <col min="5897" max="5897" width="1.5" style="11" bestFit="1" customWidth="1"/>
    <col min="5898" max="5898" width="1.6640625" style="11" bestFit="1" customWidth="1"/>
    <col min="5899" max="5899" width="1.83203125" style="11" bestFit="1" customWidth="1"/>
    <col min="5900" max="6144" width="1.5" style="11"/>
    <col min="6145" max="6145" width="0.33203125" style="11" customWidth="1"/>
    <col min="6146" max="6146" width="1.5" style="11" bestFit="1" customWidth="1"/>
    <col min="6147" max="6147" width="1.5" style="11" customWidth="1"/>
    <col min="6148" max="6148" width="1.83203125" style="11" customWidth="1"/>
    <col min="6149" max="6149" width="1.5" style="11" bestFit="1" customWidth="1"/>
    <col min="6150" max="6150" width="2" style="11" customWidth="1"/>
    <col min="6151" max="6151" width="1.6640625" style="11" customWidth="1"/>
    <col min="6152" max="6152" width="1.6640625" style="11" bestFit="1" customWidth="1"/>
    <col min="6153" max="6153" width="1.5" style="11" bestFit="1" customWidth="1"/>
    <col min="6154" max="6154" width="1.6640625" style="11" bestFit="1" customWidth="1"/>
    <col min="6155" max="6155" width="1.83203125" style="11" bestFit="1" customWidth="1"/>
    <col min="6156" max="6400" width="1.5" style="11"/>
    <col min="6401" max="6401" width="0.33203125" style="11" customWidth="1"/>
    <col min="6402" max="6402" width="1.5" style="11" bestFit="1" customWidth="1"/>
    <col min="6403" max="6403" width="1.5" style="11" customWidth="1"/>
    <col min="6404" max="6404" width="1.83203125" style="11" customWidth="1"/>
    <col min="6405" max="6405" width="1.5" style="11" bestFit="1" customWidth="1"/>
    <col min="6406" max="6406" width="2" style="11" customWidth="1"/>
    <col min="6407" max="6407" width="1.6640625" style="11" customWidth="1"/>
    <col min="6408" max="6408" width="1.6640625" style="11" bestFit="1" customWidth="1"/>
    <col min="6409" max="6409" width="1.5" style="11" bestFit="1" customWidth="1"/>
    <col min="6410" max="6410" width="1.6640625" style="11" bestFit="1" customWidth="1"/>
    <col min="6411" max="6411" width="1.83203125" style="11" bestFit="1" customWidth="1"/>
    <col min="6412" max="6656" width="1.5" style="11"/>
    <col min="6657" max="6657" width="0.33203125" style="11" customWidth="1"/>
    <col min="6658" max="6658" width="1.5" style="11" bestFit="1" customWidth="1"/>
    <col min="6659" max="6659" width="1.5" style="11" customWidth="1"/>
    <col min="6660" max="6660" width="1.83203125" style="11" customWidth="1"/>
    <col min="6661" max="6661" width="1.5" style="11" bestFit="1" customWidth="1"/>
    <col min="6662" max="6662" width="2" style="11" customWidth="1"/>
    <col min="6663" max="6663" width="1.6640625" style="11" customWidth="1"/>
    <col min="6664" max="6664" width="1.6640625" style="11" bestFit="1" customWidth="1"/>
    <col min="6665" max="6665" width="1.5" style="11" bestFit="1" customWidth="1"/>
    <col min="6666" max="6666" width="1.6640625" style="11" bestFit="1" customWidth="1"/>
    <col min="6667" max="6667" width="1.83203125" style="11" bestFit="1" customWidth="1"/>
    <col min="6668" max="6912" width="1.5" style="11"/>
    <col min="6913" max="6913" width="0.33203125" style="11" customWidth="1"/>
    <col min="6914" max="6914" width="1.5" style="11" bestFit="1" customWidth="1"/>
    <col min="6915" max="6915" width="1.5" style="11" customWidth="1"/>
    <col min="6916" max="6916" width="1.83203125" style="11" customWidth="1"/>
    <col min="6917" max="6917" width="1.5" style="11" bestFit="1" customWidth="1"/>
    <col min="6918" max="6918" width="2" style="11" customWidth="1"/>
    <col min="6919" max="6919" width="1.6640625" style="11" customWidth="1"/>
    <col min="6920" max="6920" width="1.6640625" style="11" bestFit="1" customWidth="1"/>
    <col min="6921" max="6921" width="1.5" style="11" bestFit="1" customWidth="1"/>
    <col min="6922" max="6922" width="1.6640625" style="11" bestFit="1" customWidth="1"/>
    <col min="6923" max="6923" width="1.83203125" style="11" bestFit="1" customWidth="1"/>
    <col min="6924" max="7168" width="1.5" style="11"/>
    <col min="7169" max="7169" width="0.33203125" style="11" customWidth="1"/>
    <col min="7170" max="7170" width="1.5" style="11" bestFit="1" customWidth="1"/>
    <col min="7171" max="7171" width="1.5" style="11" customWidth="1"/>
    <col min="7172" max="7172" width="1.83203125" style="11" customWidth="1"/>
    <col min="7173" max="7173" width="1.5" style="11" bestFit="1" customWidth="1"/>
    <col min="7174" max="7174" width="2" style="11" customWidth="1"/>
    <col min="7175" max="7175" width="1.6640625" style="11" customWidth="1"/>
    <col min="7176" max="7176" width="1.6640625" style="11" bestFit="1" customWidth="1"/>
    <col min="7177" max="7177" width="1.5" style="11" bestFit="1" customWidth="1"/>
    <col min="7178" max="7178" width="1.6640625" style="11" bestFit="1" customWidth="1"/>
    <col min="7179" max="7179" width="1.83203125" style="11" bestFit="1" customWidth="1"/>
    <col min="7180" max="7424" width="1.5" style="11"/>
    <col min="7425" max="7425" width="0.33203125" style="11" customWidth="1"/>
    <col min="7426" max="7426" width="1.5" style="11" bestFit="1" customWidth="1"/>
    <col min="7427" max="7427" width="1.5" style="11" customWidth="1"/>
    <col min="7428" max="7428" width="1.83203125" style="11" customWidth="1"/>
    <col min="7429" max="7429" width="1.5" style="11" bestFit="1" customWidth="1"/>
    <col min="7430" max="7430" width="2" style="11" customWidth="1"/>
    <col min="7431" max="7431" width="1.6640625" style="11" customWidth="1"/>
    <col min="7432" max="7432" width="1.6640625" style="11" bestFit="1" customWidth="1"/>
    <col min="7433" max="7433" width="1.5" style="11" bestFit="1" customWidth="1"/>
    <col min="7434" max="7434" width="1.6640625" style="11" bestFit="1" customWidth="1"/>
    <col min="7435" max="7435" width="1.83203125" style="11" bestFit="1" customWidth="1"/>
    <col min="7436" max="7680" width="1.5" style="11"/>
    <col min="7681" max="7681" width="0.33203125" style="11" customWidth="1"/>
    <col min="7682" max="7682" width="1.5" style="11" bestFit="1" customWidth="1"/>
    <col min="7683" max="7683" width="1.5" style="11" customWidth="1"/>
    <col min="7684" max="7684" width="1.83203125" style="11" customWidth="1"/>
    <col min="7685" max="7685" width="1.5" style="11" bestFit="1" customWidth="1"/>
    <col min="7686" max="7686" width="2" style="11" customWidth="1"/>
    <col min="7687" max="7687" width="1.6640625" style="11" customWidth="1"/>
    <col min="7688" max="7688" width="1.6640625" style="11" bestFit="1" customWidth="1"/>
    <col min="7689" max="7689" width="1.5" style="11" bestFit="1" customWidth="1"/>
    <col min="7690" max="7690" width="1.6640625" style="11" bestFit="1" customWidth="1"/>
    <col min="7691" max="7691" width="1.83203125" style="11" bestFit="1" customWidth="1"/>
    <col min="7692" max="7936" width="1.5" style="11"/>
    <col min="7937" max="7937" width="0.33203125" style="11" customWidth="1"/>
    <col min="7938" max="7938" width="1.5" style="11" bestFit="1" customWidth="1"/>
    <col min="7939" max="7939" width="1.5" style="11" customWidth="1"/>
    <col min="7940" max="7940" width="1.83203125" style="11" customWidth="1"/>
    <col min="7941" max="7941" width="1.5" style="11" bestFit="1" customWidth="1"/>
    <col min="7942" max="7942" width="2" style="11" customWidth="1"/>
    <col min="7943" max="7943" width="1.6640625" style="11" customWidth="1"/>
    <col min="7944" max="7944" width="1.6640625" style="11" bestFit="1" customWidth="1"/>
    <col min="7945" max="7945" width="1.5" style="11" bestFit="1" customWidth="1"/>
    <col min="7946" max="7946" width="1.6640625" style="11" bestFit="1" customWidth="1"/>
    <col min="7947" max="7947" width="1.83203125" style="11" bestFit="1" customWidth="1"/>
    <col min="7948" max="8192" width="1.5" style="11"/>
    <col min="8193" max="8193" width="0.33203125" style="11" customWidth="1"/>
    <col min="8194" max="8194" width="1.5" style="11" bestFit="1" customWidth="1"/>
    <col min="8195" max="8195" width="1.5" style="11" customWidth="1"/>
    <col min="8196" max="8196" width="1.83203125" style="11" customWidth="1"/>
    <col min="8197" max="8197" width="1.5" style="11" bestFit="1" customWidth="1"/>
    <col min="8198" max="8198" width="2" style="11" customWidth="1"/>
    <col min="8199" max="8199" width="1.6640625" style="11" customWidth="1"/>
    <col min="8200" max="8200" width="1.6640625" style="11" bestFit="1" customWidth="1"/>
    <col min="8201" max="8201" width="1.5" style="11" bestFit="1" customWidth="1"/>
    <col min="8202" max="8202" width="1.6640625" style="11" bestFit="1" customWidth="1"/>
    <col min="8203" max="8203" width="1.83203125" style="11" bestFit="1" customWidth="1"/>
    <col min="8204" max="8448" width="1.5" style="11"/>
    <col min="8449" max="8449" width="0.33203125" style="11" customWidth="1"/>
    <col min="8450" max="8450" width="1.5" style="11" bestFit="1" customWidth="1"/>
    <col min="8451" max="8451" width="1.5" style="11" customWidth="1"/>
    <col min="8452" max="8452" width="1.83203125" style="11" customWidth="1"/>
    <col min="8453" max="8453" width="1.5" style="11" bestFit="1" customWidth="1"/>
    <col min="8454" max="8454" width="2" style="11" customWidth="1"/>
    <col min="8455" max="8455" width="1.6640625" style="11" customWidth="1"/>
    <col min="8456" max="8456" width="1.6640625" style="11" bestFit="1" customWidth="1"/>
    <col min="8457" max="8457" width="1.5" style="11" bestFit="1" customWidth="1"/>
    <col min="8458" max="8458" width="1.6640625" style="11" bestFit="1" customWidth="1"/>
    <col min="8459" max="8459" width="1.83203125" style="11" bestFit="1" customWidth="1"/>
    <col min="8460" max="8704" width="1.5" style="11"/>
    <col min="8705" max="8705" width="0.33203125" style="11" customWidth="1"/>
    <col min="8706" max="8706" width="1.5" style="11" bestFit="1" customWidth="1"/>
    <col min="8707" max="8707" width="1.5" style="11" customWidth="1"/>
    <col min="8708" max="8708" width="1.83203125" style="11" customWidth="1"/>
    <col min="8709" max="8709" width="1.5" style="11" bestFit="1" customWidth="1"/>
    <col min="8710" max="8710" width="2" style="11" customWidth="1"/>
    <col min="8711" max="8711" width="1.6640625" style="11" customWidth="1"/>
    <col min="8712" max="8712" width="1.6640625" style="11" bestFit="1" customWidth="1"/>
    <col min="8713" max="8713" width="1.5" style="11" bestFit="1" customWidth="1"/>
    <col min="8714" max="8714" width="1.6640625" style="11" bestFit="1" customWidth="1"/>
    <col min="8715" max="8715" width="1.83203125" style="11" bestFit="1" customWidth="1"/>
    <col min="8716" max="8960" width="1.5" style="11"/>
    <col min="8961" max="8961" width="0.33203125" style="11" customWidth="1"/>
    <col min="8962" max="8962" width="1.5" style="11" bestFit="1" customWidth="1"/>
    <col min="8963" max="8963" width="1.5" style="11" customWidth="1"/>
    <col min="8964" max="8964" width="1.83203125" style="11" customWidth="1"/>
    <col min="8965" max="8965" width="1.5" style="11" bestFit="1" customWidth="1"/>
    <col min="8966" max="8966" width="2" style="11" customWidth="1"/>
    <col min="8967" max="8967" width="1.6640625" style="11" customWidth="1"/>
    <col min="8968" max="8968" width="1.6640625" style="11" bestFit="1" customWidth="1"/>
    <col min="8969" max="8969" width="1.5" style="11" bestFit="1" customWidth="1"/>
    <col min="8970" max="8970" width="1.6640625" style="11" bestFit="1" customWidth="1"/>
    <col min="8971" max="8971" width="1.83203125" style="11" bestFit="1" customWidth="1"/>
    <col min="8972" max="9216" width="1.5" style="11"/>
    <col min="9217" max="9217" width="0.33203125" style="11" customWidth="1"/>
    <col min="9218" max="9218" width="1.5" style="11" bestFit="1" customWidth="1"/>
    <col min="9219" max="9219" width="1.5" style="11" customWidth="1"/>
    <col min="9220" max="9220" width="1.83203125" style="11" customWidth="1"/>
    <col min="9221" max="9221" width="1.5" style="11" bestFit="1" customWidth="1"/>
    <col min="9222" max="9222" width="2" style="11" customWidth="1"/>
    <col min="9223" max="9223" width="1.6640625" style="11" customWidth="1"/>
    <col min="9224" max="9224" width="1.6640625" style="11" bestFit="1" customWidth="1"/>
    <col min="9225" max="9225" width="1.5" style="11" bestFit="1" customWidth="1"/>
    <col min="9226" max="9226" width="1.6640625" style="11" bestFit="1" customWidth="1"/>
    <col min="9227" max="9227" width="1.83203125" style="11" bestFit="1" customWidth="1"/>
    <col min="9228" max="9472" width="1.5" style="11"/>
    <col min="9473" max="9473" width="0.33203125" style="11" customWidth="1"/>
    <col min="9474" max="9474" width="1.5" style="11" bestFit="1" customWidth="1"/>
    <col min="9475" max="9475" width="1.5" style="11" customWidth="1"/>
    <col min="9476" max="9476" width="1.83203125" style="11" customWidth="1"/>
    <col min="9477" max="9477" width="1.5" style="11" bestFit="1" customWidth="1"/>
    <col min="9478" max="9478" width="2" style="11" customWidth="1"/>
    <col min="9479" max="9479" width="1.6640625" style="11" customWidth="1"/>
    <col min="9480" max="9480" width="1.6640625" style="11" bestFit="1" customWidth="1"/>
    <col min="9481" max="9481" width="1.5" style="11" bestFit="1" customWidth="1"/>
    <col min="9482" max="9482" width="1.6640625" style="11" bestFit="1" customWidth="1"/>
    <col min="9483" max="9483" width="1.83203125" style="11" bestFit="1" customWidth="1"/>
    <col min="9484" max="9728" width="1.5" style="11"/>
    <col min="9729" max="9729" width="0.33203125" style="11" customWidth="1"/>
    <col min="9730" max="9730" width="1.5" style="11" bestFit="1" customWidth="1"/>
    <col min="9731" max="9731" width="1.5" style="11" customWidth="1"/>
    <col min="9732" max="9732" width="1.83203125" style="11" customWidth="1"/>
    <col min="9733" max="9733" width="1.5" style="11" bestFit="1" customWidth="1"/>
    <col min="9734" max="9734" width="2" style="11" customWidth="1"/>
    <col min="9735" max="9735" width="1.6640625" style="11" customWidth="1"/>
    <col min="9736" max="9736" width="1.6640625" style="11" bestFit="1" customWidth="1"/>
    <col min="9737" max="9737" width="1.5" style="11" bestFit="1" customWidth="1"/>
    <col min="9738" max="9738" width="1.6640625" style="11" bestFit="1" customWidth="1"/>
    <col min="9739" max="9739" width="1.83203125" style="11" bestFit="1" customWidth="1"/>
    <col min="9740" max="9984" width="1.5" style="11"/>
    <col min="9985" max="9985" width="0.33203125" style="11" customWidth="1"/>
    <col min="9986" max="9986" width="1.5" style="11" bestFit="1" customWidth="1"/>
    <col min="9987" max="9987" width="1.5" style="11" customWidth="1"/>
    <col min="9988" max="9988" width="1.83203125" style="11" customWidth="1"/>
    <col min="9989" max="9989" width="1.5" style="11" bestFit="1" customWidth="1"/>
    <col min="9990" max="9990" width="2" style="11" customWidth="1"/>
    <col min="9991" max="9991" width="1.6640625" style="11" customWidth="1"/>
    <col min="9992" max="9992" width="1.6640625" style="11" bestFit="1" customWidth="1"/>
    <col min="9993" max="9993" width="1.5" style="11" bestFit="1" customWidth="1"/>
    <col min="9994" max="9994" width="1.6640625" style="11" bestFit="1" customWidth="1"/>
    <col min="9995" max="9995" width="1.83203125" style="11" bestFit="1" customWidth="1"/>
    <col min="9996" max="10240" width="1.5" style="11"/>
    <col min="10241" max="10241" width="0.33203125" style="11" customWidth="1"/>
    <col min="10242" max="10242" width="1.5" style="11" bestFit="1" customWidth="1"/>
    <col min="10243" max="10243" width="1.5" style="11" customWidth="1"/>
    <col min="10244" max="10244" width="1.83203125" style="11" customWidth="1"/>
    <col min="10245" max="10245" width="1.5" style="11" bestFit="1" customWidth="1"/>
    <col min="10246" max="10246" width="2" style="11" customWidth="1"/>
    <col min="10247" max="10247" width="1.6640625" style="11" customWidth="1"/>
    <col min="10248" max="10248" width="1.6640625" style="11" bestFit="1" customWidth="1"/>
    <col min="10249" max="10249" width="1.5" style="11" bestFit="1" customWidth="1"/>
    <col min="10250" max="10250" width="1.6640625" style="11" bestFit="1" customWidth="1"/>
    <col min="10251" max="10251" width="1.83203125" style="11" bestFit="1" customWidth="1"/>
    <col min="10252" max="10496" width="1.5" style="11"/>
    <col min="10497" max="10497" width="0.33203125" style="11" customWidth="1"/>
    <col min="10498" max="10498" width="1.5" style="11" bestFit="1" customWidth="1"/>
    <col min="10499" max="10499" width="1.5" style="11" customWidth="1"/>
    <col min="10500" max="10500" width="1.83203125" style="11" customWidth="1"/>
    <col min="10501" max="10501" width="1.5" style="11" bestFit="1" customWidth="1"/>
    <col min="10502" max="10502" width="2" style="11" customWidth="1"/>
    <col min="10503" max="10503" width="1.6640625" style="11" customWidth="1"/>
    <col min="10504" max="10504" width="1.6640625" style="11" bestFit="1" customWidth="1"/>
    <col min="10505" max="10505" width="1.5" style="11" bestFit="1" customWidth="1"/>
    <col min="10506" max="10506" width="1.6640625" style="11" bestFit="1" customWidth="1"/>
    <col min="10507" max="10507" width="1.83203125" style="11" bestFit="1" customWidth="1"/>
    <col min="10508" max="10752" width="1.5" style="11"/>
    <col min="10753" max="10753" width="0.33203125" style="11" customWidth="1"/>
    <col min="10754" max="10754" width="1.5" style="11" bestFit="1" customWidth="1"/>
    <col min="10755" max="10755" width="1.5" style="11" customWidth="1"/>
    <col min="10756" max="10756" width="1.83203125" style="11" customWidth="1"/>
    <col min="10757" max="10757" width="1.5" style="11" bestFit="1" customWidth="1"/>
    <col min="10758" max="10758" width="2" style="11" customWidth="1"/>
    <col min="10759" max="10759" width="1.6640625" style="11" customWidth="1"/>
    <col min="10760" max="10760" width="1.6640625" style="11" bestFit="1" customWidth="1"/>
    <col min="10761" max="10761" width="1.5" style="11" bestFit="1" customWidth="1"/>
    <col min="10762" max="10762" width="1.6640625" style="11" bestFit="1" customWidth="1"/>
    <col min="10763" max="10763" width="1.83203125" style="11" bestFit="1" customWidth="1"/>
    <col min="10764" max="11008" width="1.5" style="11"/>
    <col min="11009" max="11009" width="0.33203125" style="11" customWidth="1"/>
    <col min="11010" max="11010" width="1.5" style="11" bestFit="1" customWidth="1"/>
    <col min="11011" max="11011" width="1.5" style="11" customWidth="1"/>
    <col min="11012" max="11012" width="1.83203125" style="11" customWidth="1"/>
    <col min="11013" max="11013" width="1.5" style="11" bestFit="1" customWidth="1"/>
    <col min="11014" max="11014" width="2" style="11" customWidth="1"/>
    <col min="11015" max="11015" width="1.6640625" style="11" customWidth="1"/>
    <col min="11016" max="11016" width="1.6640625" style="11" bestFit="1" customWidth="1"/>
    <col min="11017" max="11017" width="1.5" style="11" bestFit="1" customWidth="1"/>
    <col min="11018" max="11018" width="1.6640625" style="11" bestFit="1" customWidth="1"/>
    <col min="11019" max="11019" width="1.83203125" style="11" bestFit="1" customWidth="1"/>
    <col min="11020" max="11264" width="1.5" style="11"/>
    <col min="11265" max="11265" width="0.33203125" style="11" customWidth="1"/>
    <col min="11266" max="11266" width="1.5" style="11" bestFit="1" customWidth="1"/>
    <col min="11267" max="11267" width="1.5" style="11" customWidth="1"/>
    <col min="11268" max="11268" width="1.83203125" style="11" customWidth="1"/>
    <col min="11269" max="11269" width="1.5" style="11" bestFit="1" customWidth="1"/>
    <col min="11270" max="11270" width="2" style="11" customWidth="1"/>
    <col min="11271" max="11271" width="1.6640625" style="11" customWidth="1"/>
    <col min="11272" max="11272" width="1.6640625" style="11" bestFit="1" customWidth="1"/>
    <col min="11273" max="11273" width="1.5" style="11" bestFit="1" customWidth="1"/>
    <col min="11274" max="11274" width="1.6640625" style="11" bestFit="1" customWidth="1"/>
    <col min="11275" max="11275" width="1.83203125" style="11" bestFit="1" customWidth="1"/>
    <col min="11276" max="11520" width="1.5" style="11"/>
    <col min="11521" max="11521" width="0.33203125" style="11" customWidth="1"/>
    <col min="11522" max="11522" width="1.5" style="11" bestFit="1" customWidth="1"/>
    <col min="11523" max="11523" width="1.5" style="11" customWidth="1"/>
    <col min="11524" max="11524" width="1.83203125" style="11" customWidth="1"/>
    <col min="11525" max="11525" width="1.5" style="11" bestFit="1" customWidth="1"/>
    <col min="11526" max="11526" width="2" style="11" customWidth="1"/>
    <col min="11527" max="11527" width="1.6640625" style="11" customWidth="1"/>
    <col min="11528" max="11528" width="1.6640625" style="11" bestFit="1" customWidth="1"/>
    <col min="11529" max="11529" width="1.5" style="11" bestFit="1" customWidth="1"/>
    <col min="11530" max="11530" width="1.6640625" style="11" bestFit="1" customWidth="1"/>
    <col min="11531" max="11531" width="1.83203125" style="11" bestFit="1" customWidth="1"/>
    <col min="11532" max="11776" width="1.5" style="11"/>
    <col min="11777" max="11777" width="0.33203125" style="11" customWidth="1"/>
    <col min="11778" max="11778" width="1.5" style="11" bestFit="1" customWidth="1"/>
    <col min="11779" max="11779" width="1.5" style="11" customWidth="1"/>
    <col min="11780" max="11780" width="1.83203125" style="11" customWidth="1"/>
    <col min="11781" max="11781" width="1.5" style="11" bestFit="1" customWidth="1"/>
    <col min="11782" max="11782" width="2" style="11" customWidth="1"/>
    <col min="11783" max="11783" width="1.6640625" style="11" customWidth="1"/>
    <col min="11784" max="11784" width="1.6640625" style="11" bestFit="1" customWidth="1"/>
    <col min="11785" max="11785" width="1.5" style="11" bestFit="1" customWidth="1"/>
    <col min="11786" max="11786" width="1.6640625" style="11" bestFit="1" customWidth="1"/>
    <col min="11787" max="11787" width="1.83203125" style="11" bestFit="1" customWidth="1"/>
    <col min="11788" max="12032" width="1.5" style="11"/>
    <col min="12033" max="12033" width="0.33203125" style="11" customWidth="1"/>
    <col min="12034" max="12034" width="1.5" style="11" bestFit="1" customWidth="1"/>
    <col min="12035" max="12035" width="1.5" style="11" customWidth="1"/>
    <col min="12036" max="12036" width="1.83203125" style="11" customWidth="1"/>
    <col min="12037" max="12037" width="1.5" style="11" bestFit="1" customWidth="1"/>
    <col min="12038" max="12038" width="2" style="11" customWidth="1"/>
    <col min="12039" max="12039" width="1.6640625" style="11" customWidth="1"/>
    <col min="12040" max="12040" width="1.6640625" style="11" bestFit="1" customWidth="1"/>
    <col min="12041" max="12041" width="1.5" style="11" bestFit="1" customWidth="1"/>
    <col min="12042" max="12042" width="1.6640625" style="11" bestFit="1" customWidth="1"/>
    <col min="12043" max="12043" width="1.83203125" style="11" bestFit="1" customWidth="1"/>
    <col min="12044" max="12288" width="1.5" style="11"/>
    <col min="12289" max="12289" width="0.33203125" style="11" customWidth="1"/>
    <col min="12290" max="12290" width="1.5" style="11" bestFit="1" customWidth="1"/>
    <col min="12291" max="12291" width="1.5" style="11" customWidth="1"/>
    <col min="12292" max="12292" width="1.83203125" style="11" customWidth="1"/>
    <col min="12293" max="12293" width="1.5" style="11" bestFit="1" customWidth="1"/>
    <col min="12294" max="12294" width="2" style="11" customWidth="1"/>
    <col min="12295" max="12295" width="1.6640625" style="11" customWidth="1"/>
    <col min="12296" max="12296" width="1.6640625" style="11" bestFit="1" customWidth="1"/>
    <col min="12297" max="12297" width="1.5" style="11" bestFit="1" customWidth="1"/>
    <col min="12298" max="12298" width="1.6640625" style="11" bestFit="1" customWidth="1"/>
    <col min="12299" max="12299" width="1.83203125" style="11" bestFit="1" customWidth="1"/>
    <col min="12300" max="12544" width="1.5" style="11"/>
    <col min="12545" max="12545" width="0.33203125" style="11" customWidth="1"/>
    <col min="12546" max="12546" width="1.5" style="11" bestFit="1" customWidth="1"/>
    <col min="12547" max="12547" width="1.5" style="11" customWidth="1"/>
    <col min="12548" max="12548" width="1.83203125" style="11" customWidth="1"/>
    <col min="12549" max="12549" width="1.5" style="11" bestFit="1" customWidth="1"/>
    <col min="12550" max="12550" width="2" style="11" customWidth="1"/>
    <col min="12551" max="12551" width="1.6640625" style="11" customWidth="1"/>
    <col min="12552" max="12552" width="1.6640625" style="11" bestFit="1" customWidth="1"/>
    <col min="12553" max="12553" width="1.5" style="11" bestFit="1" customWidth="1"/>
    <col min="12554" max="12554" width="1.6640625" style="11" bestFit="1" customWidth="1"/>
    <col min="12555" max="12555" width="1.83203125" style="11" bestFit="1" customWidth="1"/>
    <col min="12556" max="12800" width="1.5" style="11"/>
    <col min="12801" max="12801" width="0.33203125" style="11" customWidth="1"/>
    <col min="12802" max="12802" width="1.5" style="11" bestFit="1" customWidth="1"/>
    <col min="12803" max="12803" width="1.5" style="11" customWidth="1"/>
    <col min="12804" max="12804" width="1.83203125" style="11" customWidth="1"/>
    <col min="12805" max="12805" width="1.5" style="11" bestFit="1" customWidth="1"/>
    <col min="12806" max="12806" width="2" style="11" customWidth="1"/>
    <col min="12807" max="12807" width="1.6640625" style="11" customWidth="1"/>
    <col min="12808" max="12808" width="1.6640625" style="11" bestFit="1" customWidth="1"/>
    <col min="12809" max="12809" width="1.5" style="11" bestFit="1" customWidth="1"/>
    <col min="12810" max="12810" width="1.6640625" style="11" bestFit="1" customWidth="1"/>
    <col min="12811" max="12811" width="1.83203125" style="11" bestFit="1" customWidth="1"/>
    <col min="12812" max="13056" width="1.5" style="11"/>
    <col min="13057" max="13057" width="0.33203125" style="11" customWidth="1"/>
    <col min="13058" max="13058" width="1.5" style="11" bestFit="1" customWidth="1"/>
    <col min="13059" max="13059" width="1.5" style="11" customWidth="1"/>
    <col min="13060" max="13060" width="1.83203125" style="11" customWidth="1"/>
    <col min="13061" max="13061" width="1.5" style="11" bestFit="1" customWidth="1"/>
    <col min="13062" max="13062" width="2" style="11" customWidth="1"/>
    <col min="13063" max="13063" width="1.6640625" style="11" customWidth="1"/>
    <col min="13064" max="13064" width="1.6640625" style="11" bestFit="1" customWidth="1"/>
    <col min="13065" max="13065" width="1.5" style="11" bestFit="1" customWidth="1"/>
    <col min="13066" max="13066" width="1.6640625" style="11" bestFit="1" customWidth="1"/>
    <col min="13067" max="13067" width="1.83203125" style="11" bestFit="1" customWidth="1"/>
    <col min="13068" max="13312" width="1.5" style="11"/>
    <col min="13313" max="13313" width="0.33203125" style="11" customWidth="1"/>
    <col min="13314" max="13314" width="1.5" style="11" bestFit="1" customWidth="1"/>
    <col min="13315" max="13315" width="1.5" style="11" customWidth="1"/>
    <col min="13316" max="13316" width="1.83203125" style="11" customWidth="1"/>
    <col min="13317" max="13317" width="1.5" style="11" bestFit="1" customWidth="1"/>
    <col min="13318" max="13318" width="2" style="11" customWidth="1"/>
    <col min="13319" max="13319" width="1.6640625" style="11" customWidth="1"/>
    <col min="13320" max="13320" width="1.6640625" style="11" bestFit="1" customWidth="1"/>
    <col min="13321" max="13321" width="1.5" style="11" bestFit="1" customWidth="1"/>
    <col min="13322" max="13322" width="1.6640625" style="11" bestFit="1" customWidth="1"/>
    <col min="13323" max="13323" width="1.83203125" style="11" bestFit="1" customWidth="1"/>
    <col min="13324" max="13568" width="1.5" style="11"/>
    <col min="13569" max="13569" width="0.33203125" style="11" customWidth="1"/>
    <col min="13570" max="13570" width="1.5" style="11" bestFit="1" customWidth="1"/>
    <col min="13571" max="13571" width="1.5" style="11" customWidth="1"/>
    <col min="13572" max="13572" width="1.83203125" style="11" customWidth="1"/>
    <col min="13573" max="13573" width="1.5" style="11" bestFit="1" customWidth="1"/>
    <col min="13574" max="13574" width="2" style="11" customWidth="1"/>
    <col min="13575" max="13575" width="1.6640625" style="11" customWidth="1"/>
    <col min="13576" max="13576" width="1.6640625" style="11" bestFit="1" customWidth="1"/>
    <col min="13577" max="13577" width="1.5" style="11" bestFit="1" customWidth="1"/>
    <col min="13578" max="13578" width="1.6640625" style="11" bestFit="1" customWidth="1"/>
    <col min="13579" max="13579" width="1.83203125" style="11" bestFit="1" customWidth="1"/>
    <col min="13580" max="13824" width="1.5" style="11"/>
    <col min="13825" max="13825" width="0.33203125" style="11" customWidth="1"/>
    <col min="13826" max="13826" width="1.5" style="11" bestFit="1" customWidth="1"/>
    <col min="13827" max="13827" width="1.5" style="11" customWidth="1"/>
    <col min="13828" max="13828" width="1.83203125" style="11" customWidth="1"/>
    <col min="13829" max="13829" width="1.5" style="11" bestFit="1" customWidth="1"/>
    <col min="13830" max="13830" width="2" style="11" customWidth="1"/>
    <col min="13831" max="13831" width="1.6640625" style="11" customWidth="1"/>
    <col min="13832" max="13832" width="1.6640625" style="11" bestFit="1" customWidth="1"/>
    <col min="13833" max="13833" width="1.5" style="11" bestFit="1" customWidth="1"/>
    <col min="13834" max="13834" width="1.6640625" style="11" bestFit="1" customWidth="1"/>
    <col min="13835" max="13835" width="1.83203125" style="11" bestFit="1" customWidth="1"/>
    <col min="13836" max="14080" width="1.5" style="11"/>
    <col min="14081" max="14081" width="0.33203125" style="11" customWidth="1"/>
    <col min="14082" max="14082" width="1.5" style="11" bestFit="1" customWidth="1"/>
    <col min="14083" max="14083" width="1.5" style="11" customWidth="1"/>
    <col min="14084" max="14084" width="1.83203125" style="11" customWidth="1"/>
    <col min="14085" max="14085" width="1.5" style="11" bestFit="1" customWidth="1"/>
    <col min="14086" max="14086" width="2" style="11" customWidth="1"/>
    <col min="14087" max="14087" width="1.6640625" style="11" customWidth="1"/>
    <col min="14088" max="14088" width="1.6640625" style="11" bestFit="1" customWidth="1"/>
    <col min="14089" max="14089" width="1.5" style="11" bestFit="1" customWidth="1"/>
    <col min="14090" max="14090" width="1.6640625" style="11" bestFit="1" customWidth="1"/>
    <col min="14091" max="14091" width="1.83203125" style="11" bestFit="1" customWidth="1"/>
    <col min="14092" max="14336" width="1.5" style="11"/>
    <col min="14337" max="14337" width="0.33203125" style="11" customWidth="1"/>
    <col min="14338" max="14338" width="1.5" style="11" bestFit="1" customWidth="1"/>
    <col min="14339" max="14339" width="1.5" style="11" customWidth="1"/>
    <col min="14340" max="14340" width="1.83203125" style="11" customWidth="1"/>
    <col min="14341" max="14341" width="1.5" style="11" bestFit="1" customWidth="1"/>
    <col min="14342" max="14342" width="2" style="11" customWidth="1"/>
    <col min="14343" max="14343" width="1.6640625" style="11" customWidth="1"/>
    <col min="14344" max="14344" width="1.6640625" style="11" bestFit="1" customWidth="1"/>
    <col min="14345" max="14345" width="1.5" style="11" bestFit="1" customWidth="1"/>
    <col min="14346" max="14346" width="1.6640625" style="11" bestFit="1" customWidth="1"/>
    <col min="14347" max="14347" width="1.83203125" style="11" bestFit="1" customWidth="1"/>
    <col min="14348" max="14592" width="1.5" style="11"/>
    <col min="14593" max="14593" width="0.33203125" style="11" customWidth="1"/>
    <col min="14594" max="14594" width="1.5" style="11" bestFit="1" customWidth="1"/>
    <col min="14595" max="14595" width="1.5" style="11" customWidth="1"/>
    <col min="14596" max="14596" width="1.83203125" style="11" customWidth="1"/>
    <col min="14597" max="14597" width="1.5" style="11" bestFit="1" customWidth="1"/>
    <col min="14598" max="14598" width="2" style="11" customWidth="1"/>
    <col min="14599" max="14599" width="1.6640625" style="11" customWidth="1"/>
    <col min="14600" max="14600" width="1.6640625" style="11" bestFit="1" customWidth="1"/>
    <col min="14601" max="14601" width="1.5" style="11" bestFit="1" customWidth="1"/>
    <col min="14602" max="14602" width="1.6640625" style="11" bestFit="1" customWidth="1"/>
    <col min="14603" max="14603" width="1.83203125" style="11" bestFit="1" customWidth="1"/>
    <col min="14604" max="14848" width="1.5" style="11"/>
    <col min="14849" max="14849" width="0.33203125" style="11" customWidth="1"/>
    <col min="14850" max="14850" width="1.5" style="11" bestFit="1" customWidth="1"/>
    <col min="14851" max="14851" width="1.5" style="11" customWidth="1"/>
    <col min="14852" max="14852" width="1.83203125" style="11" customWidth="1"/>
    <col min="14853" max="14853" width="1.5" style="11" bestFit="1" customWidth="1"/>
    <col min="14854" max="14854" width="2" style="11" customWidth="1"/>
    <col min="14855" max="14855" width="1.6640625" style="11" customWidth="1"/>
    <col min="14856" max="14856" width="1.6640625" style="11" bestFit="1" customWidth="1"/>
    <col min="14857" max="14857" width="1.5" style="11" bestFit="1" customWidth="1"/>
    <col min="14858" max="14858" width="1.6640625" style="11" bestFit="1" customWidth="1"/>
    <col min="14859" max="14859" width="1.83203125" style="11" bestFit="1" customWidth="1"/>
    <col min="14860" max="15104" width="1.5" style="11"/>
    <col min="15105" max="15105" width="0.33203125" style="11" customWidth="1"/>
    <col min="15106" max="15106" width="1.5" style="11" bestFit="1" customWidth="1"/>
    <col min="15107" max="15107" width="1.5" style="11" customWidth="1"/>
    <col min="15108" max="15108" width="1.83203125" style="11" customWidth="1"/>
    <col min="15109" max="15109" width="1.5" style="11" bestFit="1" customWidth="1"/>
    <col min="15110" max="15110" width="2" style="11" customWidth="1"/>
    <col min="15111" max="15111" width="1.6640625" style="11" customWidth="1"/>
    <col min="15112" max="15112" width="1.6640625" style="11" bestFit="1" customWidth="1"/>
    <col min="15113" max="15113" width="1.5" style="11" bestFit="1" customWidth="1"/>
    <col min="15114" max="15114" width="1.6640625" style="11" bestFit="1" customWidth="1"/>
    <col min="15115" max="15115" width="1.83203125" style="11" bestFit="1" customWidth="1"/>
    <col min="15116" max="15360" width="1.5" style="11"/>
    <col min="15361" max="15361" width="0.33203125" style="11" customWidth="1"/>
    <col min="15362" max="15362" width="1.5" style="11" bestFit="1" customWidth="1"/>
    <col min="15363" max="15363" width="1.5" style="11" customWidth="1"/>
    <col min="15364" max="15364" width="1.83203125" style="11" customWidth="1"/>
    <col min="15365" max="15365" width="1.5" style="11" bestFit="1" customWidth="1"/>
    <col min="15366" max="15366" width="2" style="11" customWidth="1"/>
    <col min="15367" max="15367" width="1.6640625" style="11" customWidth="1"/>
    <col min="15368" max="15368" width="1.6640625" style="11" bestFit="1" customWidth="1"/>
    <col min="15369" max="15369" width="1.5" style="11" bestFit="1" customWidth="1"/>
    <col min="15370" max="15370" width="1.6640625" style="11" bestFit="1" customWidth="1"/>
    <col min="15371" max="15371" width="1.83203125" style="11" bestFit="1" customWidth="1"/>
    <col min="15372" max="15616" width="1.5" style="11"/>
    <col min="15617" max="15617" width="0.33203125" style="11" customWidth="1"/>
    <col min="15618" max="15618" width="1.5" style="11" bestFit="1" customWidth="1"/>
    <col min="15619" max="15619" width="1.5" style="11" customWidth="1"/>
    <col min="15620" max="15620" width="1.83203125" style="11" customWidth="1"/>
    <col min="15621" max="15621" width="1.5" style="11" bestFit="1" customWidth="1"/>
    <col min="15622" max="15622" width="2" style="11" customWidth="1"/>
    <col min="15623" max="15623" width="1.6640625" style="11" customWidth="1"/>
    <col min="15624" max="15624" width="1.6640625" style="11" bestFit="1" customWidth="1"/>
    <col min="15625" max="15625" width="1.5" style="11" bestFit="1" customWidth="1"/>
    <col min="15626" max="15626" width="1.6640625" style="11" bestFit="1" customWidth="1"/>
    <col min="15627" max="15627" width="1.83203125" style="11" bestFit="1" customWidth="1"/>
    <col min="15628" max="15872" width="1.5" style="11"/>
    <col min="15873" max="15873" width="0.33203125" style="11" customWidth="1"/>
    <col min="15874" max="15874" width="1.5" style="11" bestFit="1" customWidth="1"/>
    <col min="15875" max="15875" width="1.5" style="11" customWidth="1"/>
    <col min="15876" max="15876" width="1.83203125" style="11" customWidth="1"/>
    <col min="15877" max="15877" width="1.5" style="11" bestFit="1" customWidth="1"/>
    <col min="15878" max="15878" width="2" style="11" customWidth="1"/>
    <col min="15879" max="15879" width="1.6640625" style="11" customWidth="1"/>
    <col min="15880" max="15880" width="1.6640625" style="11" bestFit="1" customWidth="1"/>
    <col min="15881" max="15881" width="1.5" style="11" bestFit="1" customWidth="1"/>
    <col min="15882" max="15882" width="1.6640625" style="11" bestFit="1" customWidth="1"/>
    <col min="15883" max="15883" width="1.83203125" style="11" bestFit="1" customWidth="1"/>
    <col min="15884" max="16128" width="1.5" style="11"/>
    <col min="16129" max="16129" width="0.33203125" style="11" customWidth="1"/>
    <col min="16130" max="16130" width="1.5" style="11" bestFit="1" customWidth="1"/>
    <col min="16131" max="16131" width="1.5" style="11" customWidth="1"/>
    <col min="16132" max="16132" width="1.83203125" style="11" customWidth="1"/>
    <col min="16133" max="16133" width="1.5" style="11" bestFit="1" customWidth="1"/>
    <col min="16134" max="16134" width="2" style="11" customWidth="1"/>
    <col min="16135" max="16135" width="1.6640625" style="11" customWidth="1"/>
    <col min="16136" max="16136" width="1.6640625" style="11" bestFit="1" customWidth="1"/>
    <col min="16137" max="16137" width="1.5" style="11" bestFit="1" customWidth="1"/>
    <col min="16138" max="16138" width="1.6640625" style="11" bestFit="1" customWidth="1"/>
    <col min="16139" max="16139" width="1.83203125" style="11" bestFit="1" customWidth="1"/>
    <col min="16140" max="16384" width="1.5" style="11"/>
  </cols>
  <sheetData>
    <row r="1" spans="2:12" s="155" customFormat="1" ht="63.75" customHeight="1">
      <c r="B1" s="170"/>
      <c r="C1" s="156"/>
      <c r="D1" s="156"/>
      <c r="E1" s="156"/>
      <c r="F1" s="156"/>
      <c r="G1" s="156"/>
      <c r="H1" s="156"/>
      <c r="I1" s="156"/>
      <c r="J1" s="156"/>
      <c r="K1" s="156"/>
    </row>
    <row r="2" spans="2:12">
      <c r="B2" s="190" t="s">
        <v>0</v>
      </c>
      <c r="C2" s="190"/>
      <c r="D2" s="190"/>
      <c r="E2" s="190"/>
      <c r="F2" s="190"/>
      <c r="G2" s="190"/>
      <c r="H2" s="190"/>
      <c r="I2" s="190"/>
      <c r="J2" s="190"/>
      <c r="K2" s="38"/>
    </row>
    <row r="3" spans="2:12">
      <c r="B3" s="39"/>
      <c r="C3" s="39"/>
      <c r="D3" s="39"/>
      <c r="E3" s="39"/>
      <c r="F3" s="39"/>
      <c r="G3" s="39"/>
      <c r="H3" s="39"/>
      <c r="I3" s="39"/>
      <c r="J3" s="39"/>
      <c r="K3" s="40" t="s">
        <v>1</v>
      </c>
    </row>
    <row r="4" spans="2:12">
      <c r="B4" s="41" t="s">
        <v>2</v>
      </c>
      <c r="C4" s="42"/>
      <c r="D4" s="191" t="s">
        <v>3</v>
      </c>
      <c r="E4" s="191"/>
      <c r="F4" s="191" t="s">
        <v>4</v>
      </c>
      <c r="G4" s="191"/>
      <c r="H4" s="42" t="s">
        <v>5</v>
      </c>
      <c r="I4" s="42"/>
      <c r="J4" s="191" t="s">
        <v>6</v>
      </c>
      <c r="K4" s="192"/>
      <c r="L4" s="11" t="s">
        <v>1</v>
      </c>
    </row>
    <row r="5" spans="2:12">
      <c r="B5" s="43">
        <v>8</v>
      </c>
      <c r="C5" s="38"/>
      <c r="D5" s="193" t="s">
        <v>136</v>
      </c>
      <c r="E5" s="193"/>
      <c r="F5" s="193" t="s">
        <v>137</v>
      </c>
      <c r="G5" s="193"/>
      <c r="H5" s="44">
        <v>92115</v>
      </c>
      <c r="I5" s="38"/>
      <c r="J5" s="38" t="s">
        <v>1</v>
      </c>
      <c r="K5" s="45" t="s">
        <v>1</v>
      </c>
      <c r="L5" s="11" t="s">
        <v>1</v>
      </c>
    </row>
    <row r="6" spans="2:12">
      <c r="B6" s="46"/>
      <c r="C6" s="38"/>
      <c r="D6" s="38"/>
      <c r="E6" s="38"/>
      <c r="F6" s="38"/>
      <c r="G6" s="38"/>
      <c r="H6" s="38"/>
      <c r="I6" s="38"/>
      <c r="J6" s="38"/>
      <c r="K6" s="47"/>
    </row>
    <row r="7" spans="2:12">
      <c r="B7" s="194" t="s">
        <v>8</v>
      </c>
      <c r="C7" s="195"/>
      <c r="D7" s="195" t="s">
        <v>9</v>
      </c>
      <c r="E7" s="195"/>
      <c r="F7" s="195" t="s">
        <v>10</v>
      </c>
      <c r="G7" s="195"/>
      <c r="H7" s="48"/>
      <c r="I7" s="195" t="s">
        <v>11</v>
      </c>
      <c r="J7" s="198"/>
      <c r="K7" s="49"/>
    </row>
    <row r="8" spans="2:12">
      <c r="B8" s="196"/>
      <c r="C8" s="197"/>
      <c r="D8" s="50" t="s">
        <v>12</v>
      </c>
      <c r="E8" s="50" t="s">
        <v>13</v>
      </c>
      <c r="F8" s="50" t="s">
        <v>12</v>
      </c>
      <c r="G8" s="50" t="s">
        <v>13</v>
      </c>
      <c r="H8" s="51"/>
      <c r="I8" s="199"/>
      <c r="J8" s="199"/>
      <c r="K8" s="52"/>
    </row>
    <row r="9" spans="2:12">
      <c r="B9" s="200">
        <v>2449000</v>
      </c>
      <c r="C9" s="201"/>
      <c r="D9" s="53">
        <f>B9/E36</f>
        <v>14.132688506038118</v>
      </c>
      <c r="E9" s="53">
        <f>B9/F36</f>
        <v>11.394937651219058</v>
      </c>
      <c r="F9" s="183">
        <f>E40/B9</f>
        <v>4.0298452493383013E-2</v>
      </c>
      <c r="G9" s="183">
        <f>F40/B9</f>
        <v>5.6873767807347896E-2</v>
      </c>
      <c r="H9" s="54"/>
      <c r="I9" s="201">
        <f>B9/B5</f>
        <v>306125</v>
      </c>
      <c r="J9" s="201"/>
      <c r="K9" s="55"/>
    </row>
    <row r="10" spans="2:12">
      <c r="B10" s="46" t="s">
        <v>14</v>
      </c>
      <c r="C10" s="38"/>
      <c r="D10" s="38"/>
      <c r="E10" s="38"/>
      <c r="F10" s="38"/>
      <c r="G10" s="38"/>
      <c r="H10" s="38"/>
      <c r="I10" s="38"/>
      <c r="J10" s="38"/>
      <c r="K10" s="47"/>
    </row>
    <row r="11" spans="2:12">
      <c r="B11" s="202" t="s">
        <v>15</v>
      </c>
      <c r="C11" s="203"/>
      <c r="D11" s="56" t="s">
        <v>16</v>
      </c>
      <c r="E11" s="57"/>
      <c r="F11" s="56" t="s">
        <v>17</v>
      </c>
      <c r="G11" s="57"/>
      <c r="H11" s="58"/>
      <c r="I11" s="204" t="s">
        <v>18</v>
      </c>
      <c r="J11" s="204"/>
      <c r="K11" s="59"/>
    </row>
    <row r="12" spans="2:12">
      <c r="B12" s="60" t="s">
        <v>19</v>
      </c>
      <c r="C12" s="61"/>
      <c r="D12" s="62" t="s">
        <v>19</v>
      </c>
      <c r="E12" s="61"/>
      <c r="F12" s="62" t="s">
        <v>19</v>
      </c>
      <c r="G12" s="61"/>
      <c r="H12" s="62"/>
      <c r="I12" s="205" t="s">
        <v>19</v>
      </c>
      <c r="J12" s="205"/>
      <c r="K12" s="63"/>
    </row>
    <row r="13" spans="2:12">
      <c r="B13" s="64">
        <f>B9/D13</f>
        <v>530.54592720970538</v>
      </c>
      <c r="C13" s="38"/>
      <c r="D13" s="65">
        <v>4616</v>
      </c>
      <c r="E13" s="38"/>
      <c r="F13" s="65">
        <v>6258</v>
      </c>
      <c r="G13" s="38"/>
      <c r="H13" s="44"/>
      <c r="I13" s="193">
        <v>1970</v>
      </c>
      <c r="J13" s="193"/>
      <c r="K13" s="47"/>
    </row>
    <row r="14" spans="2:12">
      <c r="B14" s="46"/>
      <c r="C14" s="38"/>
      <c r="D14" s="38"/>
      <c r="E14" s="38"/>
      <c r="F14" s="38"/>
      <c r="G14" s="38"/>
      <c r="H14" s="38"/>
      <c r="I14" s="38"/>
      <c r="J14" s="38"/>
      <c r="K14" s="47"/>
    </row>
    <row r="15" spans="2:12">
      <c r="B15" s="206" t="s">
        <v>20</v>
      </c>
      <c r="C15" s="204"/>
      <c r="D15" s="204"/>
      <c r="E15" s="204"/>
      <c r="F15" s="204" t="s">
        <v>21</v>
      </c>
      <c r="G15" s="204"/>
      <c r="H15" s="204"/>
      <c r="I15" s="204"/>
      <c r="J15" s="204"/>
      <c r="K15" s="207"/>
    </row>
    <row r="16" spans="2:12">
      <c r="B16" s="66" t="s">
        <v>2</v>
      </c>
      <c r="C16" s="67" t="s">
        <v>22</v>
      </c>
      <c r="D16" s="67" t="s">
        <v>23</v>
      </c>
      <c r="E16" s="67" t="s">
        <v>24</v>
      </c>
      <c r="F16" s="67"/>
      <c r="G16" s="67"/>
      <c r="H16" s="67"/>
      <c r="I16" s="67"/>
      <c r="J16" s="67"/>
      <c r="K16" s="68"/>
    </row>
    <row r="17" spans="2:13">
      <c r="B17" s="211" t="s">
        <v>25</v>
      </c>
      <c r="C17" s="212"/>
      <c r="D17" s="212"/>
      <c r="E17" s="212"/>
      <c r="F17" s="69" t="s">
        <v>26</v>
      </c>
      <c r="G17" s="70" t="s">
        <v>133</v>
      </c>
      <c r="H17" s="71">
        <v>14742.74</v>
      </c>
      <c r="I17" s="72" t="s">
        <v>27</v>
      </c>
      <c r="J17" s="72"/>
      <c r="K17" s="73">
        <f>0.05*E38</f>
        <v>8447.7026398050002</v>
      </c>
    </row>
    <row r="18" spans="2:13">
      <c r="B18" s="74">
        <v>2</v>
      </c>
      <c r="C18" s="44" t="s">
        <v>138</v>
      </c>
      <c r="D18" s="75"/>
      <c r="E18" s="75"/>
      <c r="F18" s="44"/>
      <c r="G18" s="76" t="s">
        <v>35</v>
      </c>
      <c r="H18" s="71">
        <v>10000</v>
      </c>
      <c r="I18" s="72" t="s">
        <v>28</v>
      </c>
      <c r="J18" s="72"/>
      <c r="K18" s="77"/>
    </row>
    <row r="19" spans="2:13">
      <c r="B19" s="74">
        <v>3</v>
      </c>
      <c r="C19" s="44" t="s">
        <v>135</v>
      </c>
      <c r="D19" s="75">
        <v>1973.3330000000001</v>
      </c>
      <c r="E19" s="75">
        <f>B19*D19</f>
        <v>5919.9989999999998</v>
      </c>
      <c r="F19" s="44"/>
      <c r="G19" s="76"/>
      <c r="H19" s="71"/>
      <c r="I19" s="72" t="s">
        <v>29</v>
      </c>
      <c r="J19" s="72"/>
      <c r="K19" s="77">
        <v>150</v>
      </c>
    </row>
    <row r="20" spans="2:13">
      <c r="B20" s="74">
        <v>5</v>
      </c>
      <c r="C20" s="44" t="s">
        <v>134</v>
      </c>
      <c r="D20" s="75">
        <v>1687</v>
      </c>
      <c r="E20" s="75">
        <f t="shared" ref="E20" si="0">B20*D20</f>
        <v>8435</v>
      </c>
      <c r="F20" s="44"/>
      <c r="G20" s="76"/>
      <c r="H20" s="71"/>
      <c r="I20" s="78" t="s">
        <v>30</v>
      </c>
      <c r="J20" s="72"/>
      <c r="K20" s="77">
        <v>0</v>
      </c>
    </row>
    <row r="21" spans="2:13">
      <c r="B21" s="74"/>
      <c r="C21" s="44" t="s">
        <v>131</v>
      </c>
      <c r="D21" s="75"/>
      <c r="E21" s="75">
        <v>27.61</v>
      </c>
      <c r="F21" s="38"/>
      <c r="G21" s="76"/>
      <c r="H21" s="71"/>
      <c r="I21" s="72" t="s">
        <v>31</v>
      </c>
      <c r="J21" s="72"/>
      <c r="K21" s="77">
        <v>0</v>
      </c>
    </row>
    <row r="22" spans="2:13">
      <c r="B22" s="74"/>
      <c r="C22" s="44" t="s">
        <v>132</v>
      </c>
      <c r="D22" s="75"/>
      <c r="E22" s="75">
        <v>57.908332999999999</v>
      </c>
      <c r="F22" s="38"/>
      <c r="G22" s="76"/>
      <c r="H22" s="71"/>
      <c r="I22" s="72" t="s">
        <v>32</v>
      </c>
      <c r="J22" s="72"/>
      <c r="K22" s="77">
        <v>0</v>
      </c>
    </row>
    <row r="23" spans="2:13">
      <c r="B23" s="46"/>
      <c r="C23" s="72"/>
      <c r="D23" s="72"/>
      <c r="E23" s="79"/>
      <c r="F23" s="38"/>
      <c r="G23" s="76"/>
      <c r="H23" s="71"/>
      <c r="I23" s="72" t="s">
        <v>33</v>
      </c>
      <c r="J23" s="72"/>
      <c r="K23" s="77">
        <f>850*B5</f>
        <v>6800</v>
      </c>
    </row>
    <row r="24" spans="2:13">
      <c r="B24" s="80" t="s">
        <v>34</v>
      </c>
      <c r="C24" s="54"/>
      <c r="D24" s="54"/>
      <c r="E24" s="81">
        <f>SUM(E18:E23)</f>
        <v>14440.517333</v>
      </c>
      <c r="F24" s="38"/>
      <c r="G24" s="182"/>
      <c r="I24" s="72" t="s">
        <v>36</v>
      </c>
      <c r="J24" s="72"/>
      <c r="K24" s="77">
        <f>B9*0.0123</f>
        <v>30122.7</v>
      </c>
    </row>
    <row r="25" spans="2:13">
      <c r="B25" s="46"/>
      <c r="C25" s="38"/>
      <c r="D25" s="38"/>
      <c r="E25" s="185"/>
      <c r="F25" s="38"/>
      <c r="G25" s="46"/>
      <c r="H25" s="44"/>
      <c r="I25" s="38"/>
      <c r="J25" s="38"/>
      <c r="K25" s="47" t="s">
        <v>1</v>
      </c>
    </row>
    <row r="26" spans="2:13">
      <c r="B26" s="211" t="s">
        <v>37</v>
      </c>
      <c r="C26" s="212"/>
      <c r="D26" s="212"/>
      <c r="E26" s="212"/>
      <c r="F26" s="38"/>
      <c r="G26" s="80" t="s">
        <v>38</v>
      </c>
      <c r="H26" s="54"/>
      <c r="I26" s="54"/>
      <c r="J26" s="54"/>
      <c r="K26" s="82">
        <f>SUM(H17:H23)+SUM(K17:K24)</f>
        <v>70263.14263980501</v>
      </c>
      <c r="M26" s="12" t="s">
        <v>1</v>
      </c>
    </row>
    <row r="27" spans="2:13">
      <c r="B27" s="74">
        <v>2</v>
      </c>
      <c r="C27" s="44" t="s">
        <v>139</v>
      </c>
      <c r="D27" s="75">
        <v>300</v>
      </c>
      <c r="E27" s="75">
        <f>B27*D27</f>
        <v>600</v>
      </c>
      <c r="F27" s="38"/>
      <c r="G27" s="83"/>
      <c r="H27" s="54"/>
      <c r="I27" s="54"/>
      <c r="J27" s="54"/>
      <c r="K27" s="84"/>
    </row>
    <row r="28" spans="2:13">
      <c r="B28" s="74">
        <v>3</v>
      </c>
      <c r="C28" s="44" t="str">
        <f t="shared" ref="C28:C29" si="1">C19</f>
        <v>2Br/1Ba</v>
      </c>
      <c r="D28" s="75">
        <v>2395</v>
      </c>
      <c r="E28" s="75">
        <f>B28*D28</f>
        <v>7185</v>
      </c>
      <c r="F28" s="44"/>
      <c r="G28" s="80" t="s">
        <v>39</v>
      </c>
      <c r="H28" s="54"/>
      <c r="I28" s="85" t="s">
        <v>40</v>
      </c>
      <c r="J28" s="54"/>
      <c r="K28" s="86">
        <f>K26/B5</f>
        <v>8782.8928299756262</v>
      </c>
    </row>
    <row r="29" spans="2:13">
      <c r="B29" s="74">
        <v>5</v>
      </c>
      <c r="C29" s="44" t="str">
        <f t="shared" si="1"/>
        <v>1Br/1Ba</v>
      </c>
      <c r="D29" s="75">
        <v>1895</v>
      </c>
      <c r="E29" s="75">
        <f t="shared" ref="E29" si="2">B29*D29</f>
        <v>9475</v>
      </c>
      <c r="F29" s="44"/>
      <c r="G29" s="83"/>
      <c r="H29" s="54"/>
      <c r="I29" s="85" t="s">
        <v>41</v>
      </c>
      <c r="J29" s="54"/>
      <c r="K29" s="87">
        <f>K26/E36</f>
        <v>0.40547452363564274</v>
      </c>
    </row>
    <row r="30" spans="2:13">
      <c r="B30" s="74">
        <v>10</v>
      </c>
      <c r="C30" s="44" t="str">
        <f>C21</f>
        <v>Utility Bill Back</v>
      </c>
      <c r="D30" s="75">
        <v>45</v>
      </c>
      <c r="E30" s="75">
        <f>B30*D30</f>
        <v>450</v>
      </c>
      <c r="F30" s="38"/>
      <c r="G30" s="46"/>
      <c r="H30" s="38"/>
      <c r="I30" s="38"/>
      <c r="J30" s="38"/>
      <c r="K30" s="47"/>
    </row>
    <row r="31" spans="2:13">
      <c r="B31" s="74"/>
      <c r="C31" s="44" t="str">
        <f>C22</f>
        <v>Laundry</v>
      </c>
      <c r="D31" s="75"/>
      <c r="E31" s="75">
        <v>200</v>
      </c>
      <c r="F31" s="38"/>
      <c r="G31" s="46"/>
      <c r="H31" s="38"/>
      <c r="I31" s="38"/>
      <c r="J31" s="38"/>
      <c r="K31" s="47"/>
    </row>
    <row r="32" spans="2:13">
      <c r="B32" s="46"/>
      <c r="C32" s="72"/>
      <c r="D32" s="72"/>
      <c r="E32" s="79"/>
      <c r="F32" s="38"/>
      <c r="G32" s="46"/>
      <c r="H32" s="38"/>
      <c r="I32" s="38"/>
      <c r="J32" s="38"/>
      <c r="K32" s="47"/>
    </row>
    <row r="33" spans="2:11">
      <c r="B33" s="80" t="s">
        <v>34</v>
      </c>
      <c r="C33" s="38"/>
      <c r="D33" s="38"/>
      <c r="E33" s="81">
        <f>SUM(E27:E32)</f>
        <v>17910</v>
      </c>
      <c r="F33" s="54"/>
      <c r="G33" s="88"/>
      <c r="H33" s="38"/>
      <c r="I33" s="38"/>
      <c r="J33" s="38"/>
      <c r="K33" s="47"/>
    </row>
    <row r="34" spans="2:11">
      <c r="B34" s="89" t="s">
        <v>42</v>
      </c>
      <c r="C34" s="90"/>
      <c r="D34" s="90"/>
      <c r="E34" s="90"/>
      <c r="F34" s="90"/>
      <c r="G34" s="90"/>
      <c r="H34" s="91" t="s">
        <v>43</v>
      </c>
      <c r="I34" s="90"/>
      <c r="J34" s="90"/>
      <c r="K34" s="92"/>
    </row>
    <row r="35" spans="2:11">
      <c r="B35" s="83"/>
      <c r="C35" s="54"/>
      <c r="D35" s="54"/>
      <c r="E35" s="93" t="s">
        <v>44</v>
      </c>
      <c r="F35" s="93" t="s">
        <v>13</v>
      </c>
      <c r="G35" s="94"/>
      <c r="H35" s="54"/>
      <c r="I35" s="54"/>
      <c r="J35" s="54"/>
      <c r="K35" s="55"/>
    </row>
    <row r="36" spans="2:11">
      <c r="B36" s="83" t="s">
        <v>45</v>
      </c>
      <c r="C36" s="54"/>
      <c r="D36" s="54"/>
      <c r="E36" s="95">
        <f>E24*12</f>
        <v>173286.20799600001</v>
      </c>
      <c r="F36" s="96">
        <f>E33*12</f>
        <v>214920</v>
      </c>
      <c r="G36" s="83"/>
      <c r="H36" s="85" t="s">
        <v>46</v>
      </c>
      <c r="I36" s="54"/>
      <c r="J36" s="54"/>
      <c r="K36" s="86">
        <v>1200000</v>
      </c>
    </row>
    <row r="37" spans="2:11">
      <c r="B37" s="83" t="s">
        <v>47</v>
      </c>
      <c r="C37" s="54"/>
      <c r="D37" s="97">
        <v>2.5000000000000001E-2</v>
      </c>
      <c r="E37" s="96">
        <f>+E36*D37</f>
        <v>4332.1551999000003</v>
      </c>
      <c r="F37" s="96">
        <f>F36*D37</f>
        <v>5373</v>
      </c>
      <c r="G37" s="83"/>
      <c r="H37" s="54"/>
      <c r="I37" s="54"/>
      <c r="J37" s="54"/>
      <c r="K37" s="87">
        <f>+K36/B9</f>
        <v>0.48999591670069415</v>
      </c>
    </row>
    <row r="38" spans="2:11">
      <c r="B38" s="83" t="s">
        <v>48</v>
      </c>
      <c r="C38" s="54"/>
      <c r="D38" s="54"/>
      <c r="E38" s="96">
        <f>E36-E37</f>
        <v>168954.0527961</v>
      </c>
      <c r="F38" s="96">
        <f>F36-F37</f>
        <v>209547</v>
      </c>
      <c r="G38" s="83"/>
      <c r="H38" s="98" t="s">
        <v>49</v>
      </c>
      <c r="I38" s="54"/>
      <c r="J38" s="99">
        <v>5.6000000000000001E-2</v>
      </c>
      <c r="K38" s="100"/>
    </row>
    <row r="39" spans="2:11">
      <c r="B39" s="83" t="s">
        <v>50</v>
      </c>
      <c r="C39" s="54"/>
      <c r="D39" s="97">
        <f>K29</f>
        <v>0.40547452363564274</v>
      </c>
      <c r="E39" s="96">
        <f>K26</f>
        <v>70263.14263980501</v>
      </c>
      <c r="F39" s="96">
        <f>K26</f>
        <v>70263.14263980501</v>
      </c>
      <c r="G39" s="83"/>
      <c r="H39" s="98" t="s">
        <v>51</v>
      </c>
      <c r="I39" s="38"/>
      <c r="J39" s="101">
        <v>30</v>
      </c>
      <c r="K39" s="102" t="s">
        <v>52</v>
      </c>
    </row>
    <row r="40" spans="2:11">
      <c r="B40" s="83" t="s">
        <v>53</v>
      </c>
      <c r="C40" s="54"/>
      <c r="D40" s="54"/>
      <c r="E40" s="96">
        <f>E38-E39</f>
        <v>98690.910156294995</v>
      </c>
      <c r="F40" s="96">
        <f>F38-F39</f>
        <v>139283.85736019499</v>
      </c>
      <c r="G40" s="83"/>
      <c r="H40" s="85" t="s">
        <v>54</v>
      </c>
      <c r="I40" s="54"/>
      <c r="J40" s="54"/>
      <c r="K40" s="86">
        <f>B9-K36</f>
        <v>1249000</v>
      </c>
    </row>
    <row r="41" spans="2:11">
      <c r="B41" s="83"/>
      <c r="C41" s="54"/>
      <c r="D41" s="54"/>
      <c r="E41" s="54"/>
      <c r="F41" s="54"/>
      <c r="G41" s="83"/>
      <c r="H41" s="54"/>
      <c r="I41" s="54"/>
      <c r="J41" s="54"/>
      <c r="K41" s="55"/>
    </row>
    <row r="42" spans="2:11">
      <c r="B42" s="83" t="s">
        <v>55</v>
      </c>
      <c r="C42" s="54"/>
      <c r="D42" s="54"/>
      <c r="E42" s="103">
        <f>PMT(J38/12,J39*12,K40,0,0)*12</f>
        <v>-86042.957618528832</v>
      </c>
      <c r="F42" s="103">
        <f>E42</f>
        <v>-86042.957618528832</v>
      </c>
      <c r="G42" s="83"/>
      <c r="H42" s="98" t="s">
        <v>56</v>
      </c>
      <c r="I42" s="38"/>
      <c r="J42" s="54"/>
      <c r="K42" s="55"/>
    </row>
    <row r="43" spans="2:11">
      <c r="B43" s="83"/>
      <c r="C43" s="54"/>
      <c r="D43" s="54"/>
      <c r="E43" s="54"/>
      <c r="F43" s="54"/>
      <c r="G43" s="83"/>
      <c r="H43" s="54" t="s">
        <v>57</v>
      </c>
      <c r="I43" s="104">
        <f>+E40/E42*-1</f>
        <v>1.1469957901010426</v>
      </c>
      <c r="J43" s="38"/>
      <c r="K43" s="47"/>
    </row>
    <row r="44" spans="2:11">
      <c r="B44" s="83" t="s">
        <v>58</v>
      </c>
      <c r="C44" s="54"/>
      <c r="D44" s="54"/>
      <c r="E44" s="96">
        <f>E40+E42</f>
        <v>12647.952537766163</v>
      </c>
      <c r="F44" s="96">
        <f>F40+F42</f>
        <v>53240.899741666159</v>
      </c>
      <c r="G44" s="83"/>
      <c r="H44" s="54" t="s">
        <v>59</v>
      </c>
      <c r="I44" s="104">
        <f>+F40/F42*-1</f>
        <v>1.6187711489150514</v>
      </c>
      <c r="J44" s="54"/>
      <c r="K44" s="55"/>
    </row>
    <row r="45" spans="2:11">
      <c r="B45" s="83" t="s">
        <v>60</v>
      </c>
      <c r="C45" s="54"/>
      <c r="D45" s="54"/>
      <c r="E45" s="183">
        <f>E44/K36</f>
        <v>1.053996044813847E-2</v>
      </c>
      <c r="F45" s="183">
        <f>F44/K36</f>
        <v>4.4367416451388468E-2</v>
      </c>
      <c r="G45" s="83"/>
      <c r="H45" s="38"/>
      <c r="I45" s="38"/>
      <c r="J45" s="54"/>
      <c r="K45" s="55"/>
    </row>
    <row r="46" spans="2:11">
      <c r="B46" s="46" t="s">
        <v>61</v>
      </c>
      <c r="C46" s="38"/>
      <c r="D46" s="38"/>
      <c r="E46" s="184">
        <f>(-PPMT(J38/12,1,J39*12,K40,0,0)+(-PPMT(J38/12,2,J39*12,K40,0,0)+(-PPMT(J38/12,3,J39*12,K40,0,0)+(-PPMT(J38/12,4,J39*12,K40,0,0)+(-PPMT(J38/12,5,J39*12,K40,0,0)+(-PPMT(J38/12,6,J39*12,K40,0,0)+(-PPMT(J38/12,7,J39*12,K40,0,0)+(-PPMT(J38/12,8,J39*12,K40,0,0)+(-PPMT(J38/12,9,J39*12,K40,0,0)+(-PPMT(J38/12,10,J39*12,K40,0,0)+(-PPMT(J38/12,11,J39*12,K40,0,0)+(-PPMT(J38/12,12,J39*12,K40,0,0)))))))))))))</f>
        <v>16518.659852388879</v>
      </c>
      <c r="F46" s="184">
        <f>(-PPMT(J38/12,1,J39*12,K40,0,0)+(-PPMT(J38/12,2,J39*12,K40,0,0)+(-PPMT(J38/12,3,J39*12,K40,0,0)+(-PPMT(J38/12,4,J39*12,K40,0,0)+(-PPMT(J38/12,5,J39*12,K40,0,0)+(-PPMT(J38/12,6,J39*12,K40,0,0)+(-PPMT(J38/12,7,J39*12,K40,0,0)+(-PPMT(J38/12,8,J39*12,K40,0,0)+(-PPMT(J38/12,9,J39*12,K40,0,0)+(-PPMT(J38/12,10,J39*12,K40,0,0)+(-PPMT(J38/12,11,J39*12,K40,0,0)+(-PPMT(J38/12,12,J39*12,K40,0,0)))))))))))))</f>
        <v>16518.659852388879</v>
      </c>
      <c r="G46" s="83"/>
      <c r="H46" s="85"/>
      <c r="I46" s="85"/>
      <c r="J46" s="105"/>
      <c r="K46" s="55"/>
    </row>
    <row r="47" spans="2:11">
      <c r="B47" s="83" t="s">
        <v>62</v>
      </c>
      <c r="C47" s="38"/>
      <c r="D47" s="54"/>
      <c r="E47" s="97">
        <f>+(+E44+E46)/K36</f>
        <v>2.43055103251292E-2</v>
      </c>
      <c r="F47" s="97">
        <f>+(+F44+F46)/K36</f>
        <v>5.81329663283792E-2</v>
      </c>
      <c r="G47" s="83"/>
      <c r="H47" s="85"/>
      <c r="I47" s="85"/>
      <c r="J47" s="105"/>
      <c r="K47" s="55"/>
    </row>
    <row r="48" spans="2:11">
      <c r="B48" s="213" t="s">
        <v>63</v>
      </c>
      <c r="C48" s="214"/>
      <c r="D48" s="214"/>
      <c r="E48" s="214"/>
      <c r="F48" s="214"/>
      <c r="G48" s="214"/>
      <c r="H48" s="214"/>
      <c r="I48" s="214"/>
      <c r="J48" s="214"/>
      <c r="K48" s="215"/>
    </row>
    <row r="49" spans="2:11">
      <c r="B49" s="83"/>
      <c r="C49" s="54"/>
      <c r="D49" s="54"/>
      <c r="E49" s="85" t="s">
        <v>64</v>
      </c>
      <c r="F49" s="54"/>
      <c r="G49" s="54"/>
      <c r="H49" s="54"/>
      <c r="I49" s="54"/>
      <c r="J49" s="54"/>
      <c r="K49" s="55"/>
    </row>
    <row r="50" spans="2:11">
      <c r="B50" s="83"/>
      <c r="C50" s="54"/>
      <c r="D50" s="54"/>
      <c r="E50" s="85"/>
      <c r="F50" s="54"/>
      <c r="G50" s="54"/>
      <c r="H50" s="54"/>
      <c r="I50" s="54"/>
      <c r="J50" s="54"/>
      <c r="K50" s="55"/>
    </row>
    <row r="51" spans="2:11">
      <c r="B51" s="83"/>
      <c r="C51" s="54"/>
      <c r="D51" s="54"/>
      <c r="E51" s="85"/>
      <c r="F51" s="54"/>
      <c r="G51" s="54"/>
      <c r="H51" s="54"/>
      <c r="I51" s="54"/>
      <c r="J51" s="54"/>
      <c r="K51" s="55"/>
    </row>
    <row r="52" spans="2:11">
      <c r="B52" s="83"/>
      <c r="C52" s="54"/>
      <c r="D52" s="54"/>
      <c r="E52" s="85"/>
      <c r="F52" s="54"/>
      <c r="G52" s="54"/>
      <c r="H52" s="54"/>
      <c r="I52" s="54"/>
      <c r="J52" s="54"/>
      <c r="K52" s="55"/>
    </row>
    <row r="53" spans="2:11">
      <c r="B53" s="80" t="s">
        <v>1</v>
      </c>
      <c r="C53" s="54"/>
      <c r="D53" s="54"/>
      <c r="E53" s="85"/>
      <c r="F53" s="38"/>
      <c r="G53" s="38"/>
      <c r="H53" s="38"/>
      <c r="I53" s="38"/>
      <c r="J53" s="54"/>
      <c r="K53" s="55"/>
    </row>
    <row r="54" spans="2:11">
      <c r="B54" s="88"/>
      <c r="C54" s="106"/>
      <c r="D54" s="106"/>
      <c r="E54" s="107"/>
      <c r="F54" s="54"/>
      <c r="G54" s="54"/>
      <c r="H54" s="54"/>
      <c r="I54" s="54"/>
      <c r="J54" s="54"/>
      <c r="K54" s="108"/>
    </row>
    <row r="55" spans="2:11">
      <c r="B55" s="216" t="s">
        <v>65</v>
      </c>
      <c r="C55" s="217"/>
      <c r="D55" s="217"/>
      <c r="E55" s="217"/>
      <c r="F55" s="217"/>
      <c r="G55" s="217"/>
      <c r="H55" s="217"/>
      <c r="I55" s="217"/>
      <c r="J55" s="217"/>
      <c r="K55" s="218"/>
    </row>
    <row r="56" spans="2:11">
      <c r="B56" s="219" t="s">
        <v>66</v>
      </c>
      <c r="C56" s="220"/>
      <c r="D56" s="220"/>
      <c r="E56" s="220"/>
      <c r="F56" s="220"/>
      <c r="G56" s="220"/>
      <c r="H56" s="220"/>
      <c r="I56" s="220"/>
      <c r="J56" s="220"/>
      <c r="K56" s="221"/>
    </row>
    <row r="57" spans="2:11">
      <c r="B57" s="219" t="s">
        <v>67</v>
      </c>
      <c r="C57" s="220"/>
      <c r="D57" s="220"/>
      <c r="E57" s="220"/>
      <c r="F57" s="220"/>
      <c r="G57" s="220"/>
      <c r="H57" s="220"/>
      <c r="I57" s="220"/>
      <c r="J57" s="220"/>
      <c r="K57" s="221"/>
    </row>
    <row r="58" spans="2:11">
      <c r="B58" s="208" t="s">
        <v>68</v>
      </c>
      <c r="C58" s="209"/>
      <c r="D58" s="209"/>
      <c r="E58" s="209"/>
      <c r="F58" s="209"/>
      <c r="G58" s="209"/>
      <c r="H58" s="209"/>
      <c r="I58" s="209"/>
      <c r="J58" s="209"/>
      <c r="K58" s="210"/>
    </row>
    <row r="59" spans="2:11" s="158" customFormat="1">
      <c r="B59" s="157"/>
      <c r="C59" s="157"/>
      <c r="D59" s="157"/>
      <c r="E59" s="157"/>
      <c r="F59" s="157"/>
      <c r="G59" s="157"/>
      <c r="H59" s="157"/>
      <c r="I59" s="157"/>
      <c r="J59" s="157"/>
      <c r="K59" s="157"/>
    </row>
    <row r="60" spans="2:11" s="158" customFormat="1">
      <c r="B60" s="157"/>
      <c r="C60" s="157"/>
      <c r="D60" s="157"/>
      <c r="E60" s="157"/>
      <c r="F60" s="157"/>
      <c r="G60" s="157"/>
      <c r="H60" s="157"/>
      <c r="I60" s="188" t="s">
        <v>69</v>
      </c>
      <c r="J60" s="188"/>
      <c r="K60" s="159"/>
    </row>
    <row r="61" spans="2:11" s="158" customFormat="1">
      <c r="B61" s="157"/>
      <c r="C61" s="157"/>
      <c r="D61" s="157"/>
      <c r="E61" s="157"/>
      <c r="F61" s="157"/>
      <c r="G61" s="157"/>
      <c r="H61" s="157"/>
      <c r="I61" s="189" t="s">
        <v>70</v>
      </c>
      <c r="J61" s="189"/>
      <c r="K61" s="159"/>
    </row>
    <row r="62" spans="2:11" s="158" customFormat="1">
      <c r="B62" s="160"/>
      <c r="C62" s="160"/>
      <c r="D62" s="160"/>
      <c r="E62" s="160"/>
      <c r="F62" s="160"/>
      <c r="G62" s="160"/>
      <c r="H62" s="160"/>
      <c r="I62" s="189" t="s">
        <v>71</v>
      </c>
      <c r="J62" s="189"/>
      <c r="K62" s="159"/>
    </row>
    <row r="63" spans="2:11" s="158" customFormat="1">
      <c r="B63" s="160"/>
      <c r="C63" s="160"/>
      <c r="D63" s="160"/>
      <c r="E63" s="160"/>
      <c r="F63" s="160"/>
      <c r="G63" s="160"/>
      <c r="H63" s="160"/>
      <c r="I63" s="189" t="s">
        <v>72</v>
      </c>
      <c r="J63" s="189"/>
      <c r="K63" s="159"/>
    </row>
    <row r="64" spans="2:11" s="158" customFormat="1">
      <c r="D64" s="186" t="s">
        <v>73</v>
      </c>
      <c r="E64" s="187"/>
      <c r="F64" s="187"/>
      <c r="G64" s="187"/>
      <c r="H64" s="187"/>
      <c r="K64" s="161"/>
    </row>
    <row r="68" spans="7:8">
      <c r="G68" s="11">
        <v>1750</v>
      </c>
      <c r="H68" s="11">
        <v>1950</v>
      </c>
    </row>
    <row r="69" spans="7:8">
      <c r="G69" s="11">
        <v>1730</v>
      </c>
      <c r="H69" s="11">
        <v>2195</v>
      </c>
    </row>
    <row r="70" spans="7:8">
      <c r="G70" s="11">
        <v>1595</v>
      </c>
      <c r="H70" s="11">
        <v>1775</v>
      </c>
    </row>
    <row r="71" spans="7:8">
      <c r="G71" s="11">
        <v>1630</v>
      </c>
    </row>
    <row r="72" spans="7:8">
      <c r="G72" s="11">
        <v>1730</v>
      </c>
    </row>
  </sheetData>
  <mergeCells count="30">
    <mergeCell ref="B58:K58"/>
    <mergeCell ref="B17:E17"/>
    <mergeCell ref="B26:E26"/>
    <mergeCell ref="B48:K48"/>
    <mergeCell ref="B55:K55"/>
    <mergeCell ref="B56:K56"/>
    <mergeCell ref="B57:K57"/>
    <mergeCell ref="B11:C11"/>
    <mergeCell ref="I11:J11"/>
    <mergeCell ref="I12:J12"/>
    <mergeCell ref="I13:J13"/>
    <mergeCell ref="B15:E15"/>
    <mergeCell ref="F15:K15"/>
    <mergeCell ref="B7:C8"/>
    <mergeCell ref="D7:E7"/>
    <mergeCell ref="F7:G7"/>
    <mergeCell ref="I7:J8"/>
    <mergeCell ref="B9:C9"/>
    <mergeCell ref="I9:J9"/>
    <mergeCell ref="B2:J2"/>
    <mergeCell ref="D4:E4"/>
    <mergeCell ref="F4:G4"/>
    <mergeCell ref="J4:K4"/>
    <mergeCell ref="D5:E5"/>
    <mergeCell ref="F5:G5"/>
    <mergeCell ref="D64:H64"/>
    <mergeCell ref="I60:J60"/>
    <mergeCell ref="I61:J61"/>
    <mergeCell ref="I62:J62"/>
    <mergeCell ref="I63:J63"/>
  </mergeCells>
  <printOptions horizontalCentered="1" verticalCentered="1"/>
  <pageMargins left="0.1" right="0.1" top="0.25" bottom="0.25" header="0.36" footer="0.5"/>
  <pageSetup scale="83"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3D210-81A2-41A5-9E62-AD82FCE266D6}">
  <dimension ref="A1:B8"/>
  <sheetViews>
    <sheetView workbookViewId="0">
      <selection activeCell="B5" sqref="B5"/>
    </sheetView>
  </sheetViews>
  <sheetFormatPr baseColWidth="10" defaultColWidth="8.83203125" defaultRowHeight="15"/>
  <cols>
    <col min="1" max="1" width="23.83203125" customWidth="1"/>
    <col min="2" max="2" width="64.5" customWidth="1"/>
  </cols>
  <sheetData>
    <row r="1" spans="1:2" s="109" customFormat="1" ht="17">
      <c r="A1" s="147" t="s">
        <v>74</v>
      </c>
    </row>
    <row r="2" spans="1:2" ht="78.75" customHeight="1">
      <c r="A2" s="148" t="s">
        <v>75</v>
      </c>
      <c r="B2" s="149" t="s">
        <v>76</v>
      </c>
    </row>
    <row r="3" spans="1:2" ht="82.5" customHeight="1">
      <c r="A3" s="150" t="s">
        <v>77</v>
      </c>
      <c r="B3" s="178" t="s">
        <v>78</v>
      </c>
    </row>
    <row r="4" spans="1:2" ht="96.75" customHeight="1">
      <c r="A4" s="151" t="s">
        <v>79</v>
      </c>
      <c r="B4" s="149"/>
    </row>
    <row r="5" spans="1:2" ht="31.5" customHeight="1">
      <c r="A5" s="152" t="s">
        <v>80</v>
      </c>
      <c r="B5" s="179" t="s">
        <v>81</v>
      </c>
    </row>
    <row r="6" spans="1:2">
      <c r="A6" s="153"/>
      <c r="B6" s="153"/>
    </row>
    <row r="7" spans="1:2">
      <c r="A7" s="146"/>
      <c r="B7" s="146"/>
    </row>
    <row r="8" spans="1:2">
      <c r="A8" s="154" t="s">
        <v>82</v>
      </c>
      <c r="B8" s="146"/>
    </row>
  </sheetData>
  <hyperlinks>
    <hyperlink ref="B5" r:id="rId1" xr:uid="{EB670526-C76C-4048-89E3-C84DE972017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opLeftCell="E1" zoomScale="80" zoomScaleNormal="80" workbookViewId="0">
      <selection activeCell="Q4" sqref="Q4"/>
    </sheetView>
  </sheetViews>
  <sheetFormatPr baseColWidth="10" defaultColWidth="8.6640625" defaultRowHeight="15"/>
  <cols>
    <col min="1" max="1" width="8.6640625" style="1"/>
    <col min="2" max="2" width="25.5" style="1" customWidth="1"/>
    <col min="3" max="3" width="13" style="1" customWidth="1"/>
    <col min="4" max="5" width="13.5" style="1" customWidth="1"/>
    <col min="6" max="6" width="16.5" style="1" customWidth="1"/>
    <col min="7" max="7" width="19" style="1" customWidth="1"/>
    <col min="8" max="8" width="17" style="1" customWidth="1"/>
    <col min="9" max="9" width="13.5" style="9" customWidth="1"/>
    <col min="10" max="10" width="14.6640625" style="3" customWidth="1"/>
    <col min="11" max="11" width="14.6640625" style="1" customWidth="1"/>
    <col min="12" max="12" width="12.5" style="1" customWidth="1"/>
    <col min="13" max="14" width="13.5" style="1" customWidth="1"/>
    <col min="15" max="15" width="14.83203125" style="1" customWidth="1"/>
    <col min="16" max="16" width="29.33203125" style="2" customWidth="1"/>
    <col min="17" max="17" width="53.5" style="6" customWidth="1"/>
    <col min="18" max="18" width="30.33203125" style="1" customWidth="1"/>
    <col min="19" max="19" width="14.83203125" style="3" customWidth="1"/>
    <col min="20" max="20" width="9.5" style="5" customWidth="1"/>
    <col min="21" max="21" width="15.5" style="4" customWidth="1"/>
    <col min="22" max="16384" width="8.6640625" style="1"/>
  </cols>
  <sheetData>
    <row r="1" spans="1:21">
      <c r="A1" s="223" t="s">
        <v>83</v>
      </c>
      <c r="B1" s="223"/>
      <c r="C1" s="223"/>
      <c r="D1" s="223"/>
      <c r="E1" s="223"/>
      <c r="F1" s="223"/>
      <c r="G1" s="223"/>
      <c r="H1" s="223"/>
      <c r="I1" s="223"/>
      <c r="J1" s="223"/>
      <c r="K1" s="223"/>
      <c r="L1" s="223"/>
      <c r="M1" s="223"/>
      <c r="N1" s="223"/>
      <c r="O1" s="223"/>
      <c r="P1" s="223"/>
      <c r="Q1" s="145"/>
    </row>
    <row r="2" spans="1:21" ht="17">
      <c r="A2" s="222" t="s">
        <v>84</v>
      </c>
      <c r="B2" s="222"/>
    </row>
    <row r="3" spans="1:21" ht="26.25" customHeight="1">
      <c r="A3" s="110"/>
      <c r="B3" s="116" t="s">
        <v>85</v>
      </c>
      <c r="C3" s="116" t="s">
        <v>86</v>
      </c>
      <c r="D3" s="116" t="s">
        <v>87</v>
      </c>
      <c r="E3" s="116" t="s">
        <v>88</v>
      </c>
      <c r="F3" s="116" t="s">
        <v>89</v>
      </c>
      <c r="G3" s="116" t="s">
        <v>90</v>
      </c>
      <c r="H3" s="117" t="s">
        <v>91</v>
      </c>
      <c r="I3" s="118" t="s">
        <v>92</v>
      </c>
      <c r="J3" s="116" t="s">
        <v>93</v>
      </c>
      <c r="K3" s="116" t="s">
        <v>94</v>
      </c>
      <c r="L3" s="116" t="s">
        <v>9</v>
      </c>
      <c r="M3" s="116" t="s">
        <v>95</v>
      </c>
      <c r="N3" s="116" t="s">
        <v>96</v>
      </c>
      <c r="O3" s="119" t="s">
        <v>97</v>
      </c>
      <c r="P3" s="120" t="s">
        <v>98</v>
      </c>
      <c r="Q3" s="116" t="s">
        <v>99</v>
      </c>
      <c r="R3" s="3"/>
      <c r="S3" s="5"/>
      <c r="T3" s="4"/>
      <c r="U3" s="1"/>
    </row>
    <row r="4" spans="1:21" ht="30" customHeight="1">
      <c r="A4" s="127" t="s">
        <v>100</v>
      </c>
      <c r="B4" s="128"/>
      <c r="C4" s="128" t="str">
        <f>'Cash Flow Analysis'!F5</f>
        <v xml:space="preserve">San Diego </v>
      </c>
      <c r="D4" s="128"/>
      <c r="E4" s="137"/>
      <c r="F4" s="128"/>
      <c r="G4" s="138"/>
      <c r="H4" s="137"/>
      <c r="I4" s="140"/>
      <c r="J4" s="128"/>
      <c r="K4" s="140"/>
      <c r="L4" s="142"/>
      <c r="M4" s="141"/>
      <c r="N4" s="140"/>
      <c r="O4" s="130"/>
      <c r="P4" s="131"/>
      <c r="Q4" s="132"/>
      <c r="R4" s="3"/>
      <c r="S4" s="5"/>
      <c r="T4" s="4"/>
      <c r="U4" s="1"/>
    </row>
    <row r="5" spans="1:21" ht="30" customHeight="1">
      <c r="A5" s="133">
        <v>1</v>
      </c>
      <c r="B5" s="128"/>
      <c r="C5" s="128" t="s">
        <v>7</v>
      </c>
      <c r="D5" s="128"/>
      <c r="E5" s="128"/>
      <c r="F5" s="128"/>
      <c r="G5" s="128"/>
      <c r="H5" s="139"/>
      <c r="I5" s="140"/>
      <c r="J5" s="162"/>
      <c r="K5" s="140"/>
      <c r="L5" s="128"/>
      <c r="M5" s="128"/>
      <c r="N5" s="128"/>
      <c r="O5" s="130"/>
      <c r="P5" s="166"/>
      <c r="Q5" s="167"/>
      <c r="R5" s="3"/>
      <c r="S5" s="5"/>
      <c r="T5" s="4"/>
      <c r="U5" s="1"/>
    </row>
    <row r="6" spans="1:21" ht="30" customHeight="1">
      <c r="A6" s="133">
        <v>2</v>
      </c>
      <c r="B6" s="128"/>
      <c r="C6" s="128" t="s">
        <v>7</v>
      </c>
      <c r="D6" s="128"/>
      <c r="E6" s="128"/>
      <c r="F6" s="128"/>
      <c r="G6" s="128"/>
      <c r="H6" s="168"/>
      <c r="I6" s="169"/>
      <c r="J6" s="162"/>
      <c r="K6" s="140"/>
      <c r="L6" s="128"/>
      <c r="M6" s="141"/>
      <c r="N6" s="128"/>
      <c r="O6" s="130"/>
      <c r="P6" s="166"/>
      <c r="Q6" s="167"/>
      <c r="R6" s="3"/>
      <c r="S6" s="5"/>
      <c r="T6" s="4"/>
      <c r="U6" s="1"/>
    </row>
    <row r="7" spans="1:21" ht="30" customHeight="1">
      <c r="A7" s="133">
        <v>3</v>
      </c>
      <c r="B7" s="128"/>
      <c r="C7" s="128" t="s">
        <v>7</v>
      </c>
      <c r="D7" s="128"/>
      <c r="E7" s="128"/>
      <c r="F7" s="128"/>
      <c r="G7" s="128"/>
      <c r="H7" s="168"/>
      <c r="I7" s="169"/>
      <c r="J7" s="162"/>
      <c r="K7" s="140"/>
      <c r="L7" s="128"/>
      <c r="M7" s="141"/>
      <c r="N7" s="128"/>
      <c r="O7" s="130"/>
      <c r="P7" s="166"/>
      <c r="Q7" s="167"/>
      <c r="R7" s="3"/>
      <c r="S7" s="5"/>
      <c r="T7" s="4"/>
      <c r="U7" s="1"/>
    </row>
    <row r="8" spans="1:21" ht="30" customHeight="1">
      <c r="A8" s="133">
        <v>4</v>
      </c>
      <c r="B8" s="128"/>
      <c r="C8" s="128" t="s">
        <v>7</v>
      </c>
      <c r="D8" s="128"/>
      <c r="E8" s="128"/>
      <c r="F8" s="128"/>
      <c r="G8" s="128"/>
      <c r="H8" s="168"/>
      <c r="I8" s="169"/>
      <c r="J8" s="162"/>
      <c r="K8" s="140"/>
      <c r="L8" s="128"/>
      <c r="M8" s="141"/>
      <c r="N8" s="128"/>
      <c r="O8" s="130"/>
      <c r="P8" s="166"/>
      <c r="Q8" s="167"/>
      <c r="R8" s="3"/>
      <c r="S8" s="5"/>
      <c r="T8" s="4"/>
      <c r="U8" s="1"/>
    </row>
    <row r="9" spans="1:21" ht="30" customHeight="1">
      <c r="A9" s="133"/>
      <c r="B9" s="128"/>
      <c r="C9" s="128" t="s">
        <v>7</v>
      </c>
      <c r="D9" s="128"/>
      <c r="E9" s="128"/>
      <c r="F9" s="128"/>
      <c r="G9" s="128"/>
      <c r="H9" s="168"/>
      <c r="I9" s="169"/>
      <c r="J9" s="162"/>
      <c r="K9" s="140"/>
      <c r="L9" s="128"/>
      <c r="M9" s="141"/>
      <c r="N9" s="128"/>
      <c r="O9" s="130"/>
      <c r="P9" s="166"/>
      <c r="Q9" s="167"/>
      <c r="R9" s="3"/>
      <c r="S9" s="5"/>
      <c r="T9" s="4"/>
      <c r="U9" s="1"/>
    </row>
    <row r="10" spans="1:21" ht="30" customHeight="1">
      <c r="A10" s="133">
        <v>5</v>
      </c>
      <c r="B10" s="128"/>
      <c r="C10" s="128" t="s">
        <v>7</v>
      </c>
      <c r="D10" s="128"/>
      <c r="E10" s="128"/>
      <c r="F10" s="128"/>
      <c r="G10" s="128"/>
      <c r="H10" s="168"/>
      <c r="I10" s="169"/>
      <c r="J10" s="162"/>
      <c r="K10" s="140"/>
      <c r="L10" s="128"/>
      <c r="M10" s="128"/>
      <c r="N10" s="128"/>
      <c r="O10" s="130"/>
      <c r="P10" s="166"/>
      <c r="Q10" s="167"/>
      <c r="R10" s="3"/>
      <c r="S10" s="5"/>
      <c r="T10" s="4"/>
      <c r="U10" s="1"/>
    </row>
    <row r="11" spans="1:21" ht="16">
      <c r="A11" s="110"/>
      <c r="B11" s="110"/>
      <c r="C11" s="110"/>
      <c r="D11" s="110"/>
      <c r="E11" s="110"/>
      <c r="F11" s="110"/>
      <c r="G11" s="110"/>
      <c r="H11" s="113"/>
      <c r="I11" s="114"/>
      <c r="J11" s="110"/>
      <c r="K11" s="164"/>
      <c r="L11" s="110"/>
      <c r="M11" s="110"/>
      <c r="N11" s="110"/>
      <c r="O11" s="111"/>
      <c r="P11" s="112"/>
      <c r="Q11" s="110"/>
      <c r="R11" s="3"/>
      <c r="S11" s="5"/>
      <c r="T11" s="4"/>
      <c r="U11" s="1"/>
    </row>
    <row r="12" spans="1:21" ht="17">
      <c r="A12" s="222" t="s">
        <v>101</v>
      </c>
      <c r="B12" s="222"/>
      <c r="C12" s="110"/>
      <c r="D12" s="110"/>
      <c r="E12" s="110"/>
      <c r="F12" s="110"/>
      <c r="G12" s="115"/>
      <c r="H12" s="113"/>
      <c r="I12" s="114"/>
      <c r="J12" s="110"/>
      <c r="K12" s="164"/>
      <c r="L12" s="110"/>
      <c r="M12" s="110"/>
      <c r="N12" s="110"/>
      <c r="O12" s="111"/>
      <c r="P12" s="112"/>
      <c r="Q12" s="110"/>
      <c r="R12" s="3"/>
      <c r="S12" s="5"/>
      <c r="T12" s="4"/>
      <c r="U12" s="1"/>
    </row>
    <row r="13" spans="1:21" ht="30" customHeight="1">
      <c r="A13" s="37"/>
      <c r="B13" s="121" t="s">
        <v>85</v>
      </c>
      <c r="C13" s="121" t="s">
        <v>86</v>
      </c>
      <c r="D13" s="121" t="s">
        <v>87</v>
      </c>
      <c r="E13" s="121" t="s">
        <v>88</v>
      </c>
      <c r="F13" s="121" t="s">
        <v>89</v>
      </c>
      <c r="G13" s="124" t="s">
        <v>90</v>
      </c>
      <c r="H13" s="125" t="s">
        <v>91</v>
      </c>
      <c r="I13" s="126" t="s">
        <v>92</v>
      </c>
      <c r="J13" s="121" t="s">
        <v>93</v>
      </c>
      <c r="K13" s="165" t="s">
        <v>94</v>
      </c>
      <c r="L13" s="121" t="s">
        <v>9</v>
      </c>
      <c r="M13" s="121" t="s">
        <v>95</v>
      </c>
      <c r="N13" s="121" t="s">
        <v>96</v>
      </c>
      <c r="O13" s="122" t="s">
        <v>97</v>
      </c>
      <c r="P13" s="123" t="s">
        <v>98</v>
      </c>
      <c r="Q13" s="121" t="s">
        <v>99</v>
      </c>
      <c r="R13" s="3"/>
      <c r="S13" s="5"/>
      <c r="T13" s="4"/>
      <c r="U13" s="1"/>
    </row>
    <row r="14" spans="1:21" ht="30" customHeight="1">
      <c r="A14" s="127" t="s">
        <v>100</v>
      </c>
      <c r="B14" s="128"/>
      <c r="C14" s="128" t="str">
        <f>'Cash Flow Analysis'!F5</f>
        <v xml:space="preserve">San Diego </v>
      </c>
      <c r="D14" s="128"/>
      <c r="E14" s="128"/>
      <c r="F14" s="128"/>
      <c r="G14" s="144"/>
      <c r="H14" s="143"/>
      <c r="I14" s="129"/>
      <c r="J14" s="128"/>
      <c r="K14" s="140"/>
      <c r="L14" s="142"/>
      <c r="M14" s="141"/>
      <c r="N14" s="140"/>
      <c r="O14" s="130"/>
      <c r="P14" s="131"/>
      <c r="Q14" s="132"/>
      <c r="R14" s="3"/>
      <c r="S14" s="5"/>
      <c r="T14" s="4"/>
      <c r="U14" s="1"/>
    </row>
    <row r="15" spans="1:21" ht="30" customHeight="1">
      <c r="A15" s="133">
        <v>1</v>
      </c>
      <c r="B15" s="128" t="s">
        <v>102</v>
      </c>
      <c r="C15" s="128"/>
      <c r="D15" s="128"/>
      <c r="E15" s="128"/>
      <c r="F15" s="128"/>
      <c r="G15" s="134"/>
      <c r="H15" s="135"/>
      <c r="I15" s="129"/>
      <c r="J15" s="128"/>
      <c r="K15" s="140"/>
      <c r="L15" s="128"/>
      <c r="M15" s="128"/>
      <c r="N15" s="128"/>
      <c r="O15" s="130"/>
      <c r="P15" s="131"/>
      <c r="Q15" s="132"/>
      <c r="R15" s="3"/>
      <c r="S15" s="5"/>
      <c r="T15" s="4"/>
      <c r="U15" s="1"/>
    </row>
    <row r="16" spans="1:21" ht="30" customHeight="1">
      <c r="A16" s="133">
        <v>2</v>
      </c>
      <c r="B16" s="128" t="s">
        <v>103</v>
      </c>
      <c r="C16" s="128"/>
      <c r="D16" s="128"/>
      <c r="E16" s="128"/>
      <c r="F16" s="128"/>
      <c r="G16" s="128"/>
      <c r="H16" s="134"/>
      <c r="I16" s="135"/>
      <c r="J16" s="129"/>
      <c r="K16" s="140"/>
      <c r="L16" s="128"/>
      <c r="M16" s="128"/>
      <c r="N16" s="128"/>
      <c r="O16" s="128"/>
      <c r="P16" s="130"/>
      <c r="Q16" s="136"/>
    </row>
    <row r="17" spans="1:17" ht="30" customHeight="1">
      <c r="A17" s="133">
        <v>3</v>
      </c>
      <c r="B17" s="128" t="s">
        <v>104</v>
      </c>
      <c r="C17" s="128"/>
      <c r="D17" s="128"/>
      <c r="E17" s="128"/>
      <c r="F17" s="128"/>
      <c r="G17" s="128"/>
      <c r="H17" s="134"/>
      <c r="I17" s="135"/>
      <c r="J17" s="129"/>
      <c r="K17" s="140"/>
      <c r="L17" s="128"/>
      <c r="M17" s="128"/>
      <c r="N17" s="128"/>
      <c r="O17" s="128"/>
      <c r="P17" s="130"/>
      <c r="Q17" s="136"/>
    </row>
    <row r="18" spans="1:17" ht="30" customHeight="1">
      <c r="A18" s="133">
        <v>4</v>
      </c>
      <c r="B18" s="128" t="s">
        <v>105</v>
      </c>
      <c r="C18" s="128"/>
      <c r="D18" s="128"/>
      <c r="E18" s="128"/>
      <c r="F18" s="128"/>
      <c r="G18" s="128"/>
      <c r="H18" s="134"/>
      <c r="I18" s="135"/>
      <c r="J18" s="129"/>
      <c r="K18" s="140"/>
      <c r="L18" s="128"/>
      <c r="M18" s="128"/>
      <c r="N18" s="128"/>
      <c r="O18" s="128"/>
      <c r="P18" s="130"/>
      <c r="Q18" s="136"/>
    </row>
    <row r="19" spans="1:17" ht="30" customHeight="1">
      <c r="A19" s="133">
        <v>5</v>
      </c>
      <c r="B19" s="128" t="s">
        <v>106</v>
      </c>
      <c r="C19" s="128"/>
      <c r="D19" s="128"/>
      <c r="E19" s="128"/>
      <c r="F19" s="128"/>
      <c r="G19" s="128"/>
      <c r="H19" s="134"/>
      <c r="I19" s="135"/>
      <c r="J19" s="129"/>
      <c r="K19" s="140"/>
      <c r="L19" s="128"/>
      <c r="M19" s="128"/>
      <c r="N19" s="128"/>
      <c r="O19" s="128"/>
      <c r="P19" s="130"/>
      <c r="Q19" s="136"/>
    </row>
    <row r="20" spans="1:17" ht="16">
      <c r="A20" s="110"/>
      <c r="B20" s="110"/>
      <c r="C20" s="110"/>
      <c r="D20" s="110"/>
      <c r="E20" s="110"/>
      <c r="F20" s="110"/>
      <c r="G20" s="110"/>
      <c r="H20" s="115"/>
      <c r="I20" s="113"/>
      <c r="J20" s="114"/>
      <c r="K20" s="110"/>
      <c r="L20" s="110"/>
      <c r="M20" s="110"/>
      <c r="N20" s="110"/>
      <c r="O20" s="110"/>
      <c r="P20" s="111"/>
      <c r="Q20" s="112"/>
    </row>
    <row r="21" spans="1:17" ht="16">
      <c r="A21" s="110"/>
      <c r="B21" s="116" t="s">
        <v>107</v>
      </c>
      <c r="C21" s="110"/>
      <c r="D21" s="110"/>
      <c r="E21" s="110"/>
      <c r="F21" s="110"/>
      <c r="G21" s="110"/>
      <c r="H21" s="115"/>
      <c r="I21" s="113"/>
      <c r="J21" s="114"/>
      <c r="K21" s="110"/>
      <c r="L21" s="110"/>
      <c r="M21" s="110"/>
      <c r="N21" s="110"/>
      <c r="O21" s="110"/>
      <c r="P21" s="111"/>
      <c r="Q21" s="112"/>
    </row>
    <row r="22" spans="1:17">
      <c r="H22" s="7"/>
      <c r="I22" s="10"/>
      <c r="J22" s="8"/>
    </row>
    <row r="23" spans="1:17">
      <c r="H23" s="7"/>
      <c r="I23" s="10"/>
      <c r="J23" s="8"/>
    </row>
    <row r="24" spans="1:17">
      <c r="H24" s="7"/>
      <c r="I24" s="10"/>
      <c r="J24" s="8"/>
    </row>
    <row r="25" spans="1:17">
      <c r="H25" s="7"/>
      <c r="I25" s="10"/>
      <c r="J25" s="8"/>
    </row>
    <row r="26" spans="1:17">
      <c r="H26" s="7"/>
      <c r="I26" s="10"/>
      <c r="J26" s="8"/>
    </row>
    <row r="27" spans="1:17">
      <c r="H27" s="7"/>
      <c r="I27" s="10"/>
      <c r="J27" s="8"/>
    </row>
    <row r="28" spans="1:17">
      <c r="H28" s="7"/>
    </row>
    <row r="29" spans="1:17">
      <c r="H29" s="7"/>
    </row>
    <row r="30" spans="1:17">
      <c r="H30" s="7"/>
    </row>
    <row r="31" spans="1:17">
      <c r="H31" s="7"/>
    </row>
    <row r="32" spans="1:17">
      <c r="H32" s="7"/>
    </row>
    <row r="33" spans="8:8">
      <c r="H33" s="7"/>
    </row>
    <row r="34" spans="8:8">
      <c r="H34" s="7"/>
    </row>
    <row r="35" spans="8:8">
      <c r="H35" s="7"/>
    </row>
    <row r="36" spans="8:8">
      <c r="H36" s="7"/>
    </row>
    <row r="37" spans="8:8">
      <c r="H37" s="7"/>
    </row>
  </sheetData>
  <mergeCells count="3">
    <mergeCell ref="A2:B2"/>
    <mergeCell ref="A12:B12"/>
    <mergeCell ref="A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
  <sheetViews>
    <sheetView zoomScale="80" zoomScaleNormal="80" workbookViewId="0">
      <selection activeCell="J24" sqref="J24"/>
    </sheetView>
  </sheetViews>
  <sheetFormatPr baseColWidth="10" defaultColWidth="1.5" defaultRowHeight="15"/>
  <cols>
    <col min="1" max="1" width="9.5" customWidth="1"/>
    <col min="2" max="2" width="29.1640625" customWidth="1"/>
    <col min="3" max="3" width="18.5" customWidth="1"/>
    <col min="4" max="4" width="10.5" customWidth="1"/>
    <col min="5" max="5" width="15.1640625" customWidth="1"/>
    <col min="6" max="6" width="10.1640625" customWidth="1"/>
    <col min="7" max="7" width="10" customWidth="1"/>
    <col min="8" max="8" width="9.83203125" customWidth="1"/>
    <col min="9" max="9" width="14.5" customWidth="1"/>
    <col min="10" max="10" width="14.83203125" customWidth="1"/>
    <col min="11" max="11" width="9.5" customWidth="1"/>
  </cols>
  <sheetData>
    <row r="1" spans="1:11">
      <c r="A1" s="223" t="s">
        <v>130</v>
      </c>
      <c r="B1" s="223"/>
      <c r="C1" s="223"/>
      <c r="D1" s="223"/>
      <c r="E1" s="223"/>
      <c r="F1" s="223"/>
      <c r="G1" s="223"/>
      <c r="H1" s="223"/>
      <c r="I1" s="223"/>
      <c r="J1" s="223"/>
      <c r="K1" s="223"/>
    </row>
    <row r="2" spans="1:11" ht="27" customHeight="1">
      <c r="A2" s="238" t="s">
        <v>108</v>
      </c>
      <c r="B2" s="239"/>
      <c r="C2" s="20"/>
      <c r="D2" s="20"/>
      <c r="E2" s="20"/>
      <c r="F2" s="20"/>
      <c r="G2" s="20"/>
      <c r="H2" s="20"/>
      <c r="I2" s="20"/>
      <c r="J2" s="21"/>
      <c r="K2" s="21"/>
    </row>
    <row r="3" spans="1:11" ht="27" customHeight="1">
      <c r="A3" s="22"/>
      <c r="B3" s="23"/>
      <c r="C3" s="20"/>
      <c r="D3" s="20"/>
      <c r="E3" s="20"/>
      <c r="F3" s="20"/>
      <c r="G3" s="20"/>
      <c r="H3" s="20"/>
      <c r="I3" s="20"/>
      <c r="J3" s="21"/>
      <c r="K3" s="21"/>
    </row>
    <row r="4" spans="1:11" ht="24.75" customHeight="1">
      <c r="A4" s="173"/>
      <c r="B4" s="174" t="s">
        <v>85</v>
      </c>
      <c r="C4" s="174" t="s">
        <v>109</v>
      </c>
      <c r="D4" s="174" t="s">
        <v>110</v>
      </c>
      <c r="E4" s="174" t="s">
        <v>111</v>
      </c>
      <c r="F4" s="174" t="s">
        <v>112</v>
      </c>
      <c r="G4" s="174" t="s">
        <v>113</v>
      </c>
      <c r="H4" s="174" t="s">
        <v>114</v>
      </c>
      <c r="I4" s="174" t="s">
        <v>115</v>
      </c>
      <c r="J4" s="174" t="s">
        <v>116</v>
      </c>
      <c r="K4" s="24" t="s">
        <v>26</v>
      </c>
    </row>
    <row r="5" spans="1:11" ht="32.25" customHeight="1">
      <c r="A5" s="234" t="s">
        <v>100</v>
      </c>
      <c r="B5" s="171" t="str">
        <f>'Cash Flow Analysis'!D5</f>
        <v>4215 45th St</v>
      </c>
      <c r="C5" s="226">
        <v>0</v>
      </c>
      <c r="D5" s="172"/>
      <c r="E5" s="226"/>
      <c r="F5" s="230"/>
      <c r="G5" s="226"/>
      <c r="H5" s="226"/>
      <c r="I5" s="226"/>
      <c r="J5" s="236"/>
      <c r="K5" s="25"/>
    </row>
    <row r="6" spans="1:11" ht="18.75" customHeight="1">
      <c r="A6" s="235"/>
      <c r="B6" s="176" t="s">
        <v>117</v>
      </c>
      <c r="C6" s="227"/>
      <c r="D6" s="177"/>
      <c r="E6" s="227"/>
      <c r="F6" s="231"/>
      <c r="G6" s="227"/>
      <c r="H6" s="227"/>
      <c r="I6" s="227"/>
      <c r="J6" s="237"/>
      <c r="K6" s="26"/>
    </row>
    <row r="7" spans="1:11" ht="31.5" customHeight="1">
      <c r="A7" s="232">
        <v>1</v>
      </c>
      <c r="B7" s="180" t="s">
        <v>118</v>
      </c>
      <c r="C7" s="226">
        <v>0.1</v>
      </c>
      <c r="D7" s="228">
        <v>1449</v>
      </c>
      <c r="E7" s="226">
        <v>800</v>
      </c>
      <c r="F7" s="230"/>
      <c r="G7" s="226">
        <v>2</v>
      </c>
      <c r="H7" s="226">
        <v>1</v>
      </c>
      <c r="I7" s="226" t="s">
        <v>119</v>
      </c>
      <c r="J7" s="224"/>
      <c r="K7" s="25"/>
    </row>
    <row r="8" spans="1:11" ht="20.25" customHeight="1">
      <c r="A8" s="240"/>
      <c r="B8" s="176" t="s">
        <v>117</v>
      </c>
      <c r="C8" s="227"/>
      <c r="D8" s="229"/>
      <c r="E8" s="227"/>
      <c r="F8" s="231"/>
      <c r="G8" s="227"/>
      <c r="H8" s="227"/>
      <c r="I8" s="227"/>
      <c r="J8" s="225"/>
      <c r="K8" s="26"/>
    </row>
    <row r="9" spans="1:11" ht="32.25" customHeight="1">
      <c r="A9" s="232">
        <v>2</v>
      </c>
      <c r="B9" s="180" t="s">
        <v>120</v>
      </c>
      <c r="C9" s="226">
        <v>1.25</v>
      </c>
      <c r="D9" s="228">
        <v>2495</v>
      </c>
      <c r="E9" s="226">
        <v>800</v>
      </c>
      <c r="F9" s="230"/>
      <c r="G9" s="226">
        <v>2</v>
      </c>
      <c r="H9" s="226">
        <v>1</v>
      </c>
      <c r="I9" s="226" t="s">
        <v>119</v>
      </c>
      <c r="J9" s="224"/>
      <c r="K9" s="25"/>
    </row>
    <row r="10" spans="1:11" ht="18.75" customHeight="1">
      <c r="A10" s="233"/>
      <c r="B10" s="176" t="s">
        <v>121</v>
      </c>
      <c r="C10" s="227"/>
      <c r="D10" s="229"/>
      <c r="E10" s="227"/>
      <c r="F10" s="231"/>
      <c r="G10" s="227"/>
      <c r="H10" s="227"/>
      <c r="I10" s="227"/>
      <c r="J10" s="225"/>
      <c r="K10" s="26"/>
    </row>
    <row r="11" spans="1:11" ht="32.25" customHeight="1">
      <c r="A11" s="232">
        <v>3</v>
      </c>
      <c r="B11" t="s">
        <v>122</v>
      </c>
      <c r="C11" s="226">
        <v>0.75</v>
      </c>
      <c r="D11" s="228">
        <v>2450</v>
      </c>
      <c r="E11" s="226">
        <v>860</v>
      </c>
      <c r="F11" s="230"/>
      <c r="G11" s="226">
        <v>2</v>
      </c>
      <c r="H11" s="226">
        <v>1</v>
      </c>
      <c r="I11" s="226" t="s">
        <v>123</v>
      </c>
      <c r="J11" s="224"/>
      <c r="K11" s="25"/>
    </row>
    <row r="12" spans="1:11" ht="18.75" customHeight="1">
      <c r="A12" s="233"/>
      <c r="B12" s="176" t="s">
        <v>117</v>
      </c>
      <c r="C12" s="227"/>
      <c r="D12" s="229"/>
      <c r="E12" s="227"/>
      <c r="F12" s="231"/>
      <c r="G12" s="227"/>
      <c r="H12" s="227"/>
      <c r="I12" s="227"/>
      <c r="J12" s="225"/>
      <c r="K12" s="27"/>
    </row>
    <row r="13" spans="1:11" ht="32.25" customHeight="1">
      <c r="A13" s="232">
        <v>4</v>
      </c>
      <c r="B13" s="181" t="s">
        <v>124</v>
      </c>
      <c r="C13" s="226">
        <v>1.5</v>
      </c>
      <c r="D13" s="228">
        <v>2395</v>
      </c>
      <c r="E13" s="226"/>
      <c r="F13" s="230"/>
      <c r="G13" s="226">
        <v>2</v>
      </c>
      <c r="H13" s="226">
        <v>1</v>
      </c>
      <c r="I13" s="226" t="s">
        <v>125</v>
      </c>
      <c r="J13" s="224"/>
      <c r="K13" s="28"/>
    </row>
    <row r="14" spans="1:11" ht="19.5" customHeight="1">
      <c r="A14" s="233"/>
      <c r="B14" s="176" t="s">
        <v>117</v>
      </c>
      <c r="C14" s="227"/>
      <c r="D14" s="229"/>
      <c r="E14" s="227"/>
      <c r="F14" s="231"/>
      <c r="G14" s="227"/>
      <c r="H14" s="227"/>
      <c r="I14" s="227"/>
      <c r="J14" s="225"/>
      <c r="K14" s="27"/>
    </row>
    <row r="15" spans="1:11" ht="32.25" customHeight="1">
      <c r="A15" s="232">
        <v>5</v>
      </c>
      <c r="B15" s="175"/>
      <c r="C15" s="226"/>
      <c r="D15" s="228"/>
      <c r="E15" s="226"/>
      <c r="F15" s="230"/>
      <c r="G15" s="226"/>
      <c r="H15" s="226"/>
      <c r="I15" s="226"/>
      <c r="J15" s="224"/>
      <c r="K15" s="163"/>
    </row>
    <row r="16" spans="1:11" ht="19.5" customHeight="1">
      <c r="A16" s="233"/>
      <c r="B16" s="176"/>
      <c r="C16" s="227"/>
      <c r="D16" s="229"/>
      <c r="E16" s="227"/>
      <c r="F16" s="231"/>
      <c r="G16" s="227"/>
      <c r="H16" s="227"/>
      <c r="I16" s="227"/>
      <c r="J16" s="225"/>
      <c r="K16" s="163"/>
    </row>
    <row r="17" spans="1:11" ht="27" customHeight="1">
      <c r="A17" s="29"/>
      <c r="B17" s="30" t="s">
        <v>126</v>
      </c>
      <c r="C17" s="31"/>
      <c r="D17" s="34">
        <f>AVERAGE(D5:D16)</f>
        <v>2197.25</v>
      </c>
      <c r="E17" s="35">
        <f>AVERAGE(E5:E16)</f>
        <v>820</v>
      </c>
      <c r="F17" s="36" t="e">
        <f>AVERAGE(F5:F16)</f>
        <v>#DIV/0!</v>
      </c>
      <c r="G17" s="31"/>
      <c r="H17" s="31"/>
      <c r="I17" s="32"/>
      <c r="J17" s="31"/>
      <c r="K17" s="33"/>
    </row>
    <row r="18" spans="1:11">
      <c r="B18" s="13"/>
      <c r="C18" s="14"/>
      <c r="D18" s="14"/>
      <c r="E18" s="14"/>
      <c r="F18" s="14"/>
      <c r="G18" s="14"/>
      <c r="H18" s="14"/>
      <c r="I18" s="15"/>
      <c r="J18" s="16"/>
    </row>
    <row r="20" spans="1:11">
      <c r="H20" s="17" t="s">
        <v>127</v>
      </c>
      <c r="I20" s="18">
        <v>0.66</v>
      </c>
    </row>
    <row r="21" spans="1:11">
      <c r="H21" s="17" t="s">
        <v>128</v>
      </c>
      <c r="I21" s="19">
        <v>0.16600000000000001</v>
      </c>
    </row>
    <row r="22" spans="1:11">
      <c r="H22" s="17" t="s">
        <v>129</v>
      </c>
      <c r="I22" s="19">
        <v>0.16600000000000001</v>
      </c>
    </row>
  </sheetData>
  <mergeCells count="55">
    <mergeCell ref="A1:K1"/>
    <mergeCell ref="J5:J6"/>
    <mergeCell ref="E5:E6"/>
    <mergeCell ref="F5:F6"/>
    <mergeCell ref="E7:E8"/>
    <mergeCell ref="F7:F8"/>
    <mergeCell ref="J7:J8"/>
    <mergeCell ref="I5:I6"/>
    <mergeCell ref="D7:D8"/>
    <mergeCell ref="G7:G8"/>
    <mergeCell ref="H7:H8"/>
    <mergeCell ref="I7:I8"/>
    <mergeCell ref="C5:C6"/>
    <mergeCell ref="C7:C8"/>
    <mergeCell ref="A2:B2"/>
    <mergeCell ref="A7:A8"/>
    <mergeCell ref="A5:A6"/>
    <mergeCell ref="A9:A10"/>
    <mergeCell ref="A11:A12"/>
    <mergeCell ref="C9:C10"/>
    <mergeCell ref="D9:D10"/>
    <mergeCell ref="F11:F12"/>
    <mergeCell ref="A15:A16"/>
    <mergeCell ref="D15:D16"/>
    <mergeCell ref="C15:C16"/>
    <mergeCell ref="G13:G14"/>
    <mergeCell ref="E15:E16"/>
    <mergeCell ref="F15:F16"/>
    <mergeCell ref="G15:G16"/>
    <mergeCell ref="A13:A14"/>
    <mergeCell ref="G5:G6"/>
    <mergeCell ref="H5:H6"/>
    <mergeCell ref="H11:H12"/>
    <mergeCell ref="C13:C14"/>
    <mergeCell ref="D13:D14"/>
    <mergeCell ref="E13:E14"/>
    <mergeCell ref="F13:F14"/>
    <mergeCell ref="G9:G10"/>
    <mergeCell ref="H9:H10"/>
    <mergeCell ref="G11:G12"/>
    <mergeCell ref="H13:H14"/>
    <mergeCell ref="E9:E10"/>
    <mergeCell ref="F9:F10"/>
    <mergeCell ref="C11:C12"/>
    <mergeCell ref="D11:D12"/>
    <mergeCell ref="E11:E12"/>
    <mergeCell ref="J9:J10"/>
    <mergeCell ref="I11:I12"/>
    <mergeCell ref="J11:J12"/>
    <mergeCell ref="H15:H16"/>
    <mergeCell ref="I15:I16"/>
    <mergeCell ref="J15:J16"/>
    <mergeCell ref="I9:I10"/>
    <mergeCell ref="I13:I14"/>
    <mergeCell ref="J13:J14"/>
  </mergeCells>
  <hyperlinks>
    <hyperlink ref="B7" r:id="rId1" location="back=%2Fapartments%2Fsan-diego-ca%2Fstockton%3Fbox%3D-117.14769%2C32.70419%2C-117.12115%2C32.71893" xr:uid="{4BBAADE4-6370-4B72-B9B3-7467093EE1D7}"/>
    <hyperlink ref="B9" r:id="rId2" location="back=%2Fapartments%2Fsan-diego-ca%2Fstockton%3Fbox%3D-117.1503%2C32.70233%2C-117.1198%2C32.71927" xr:uid="{08E4E26B-0DE2-4F4D-971A-F74F732DE169}"/>
  </hyperlinks>
  <pageMargins left="0.7" right="0.7" top="0.75" bottom="0.75" header="0.3" footer="0.3"/>
  <pageSetup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Cash Flow Analysis</vt:lpstr>
      <vt:lpstr>Property Info</vt:lpstr>
      <vt:lpstr>Comps</vt:lpstr>
      <vt:lpstr>Rental Comps</vt:lpstr>
      <vt:lpstr>'Cash Flow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dc:creator>
  <cp:keywords/>
  <dc:description/>
  <cp:lastModifiedBy>Adrian Gonzalez</cp:lastModifiedBy>
  <cp:revision/>
  <dcterms:created xsi:type="dcterms:W3CDTF">2022-03-04T17:56:22Z</dcterms:created>
  <dcterms:modified xsi:type="dcterms:W3CDTF">2024-08-29T20:02:48Z</dcterms:modified>
  <cp:category/>
  <cp:contentStatus/>
</cp:coreProperties>
</file>